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ПТО\Рабочие документы ПТО\2018 год\Галкин М.Г\Отчет в Минпром и Комитет\Минпром\III квартал\В Минпром без формул\"/>
    </mc:Choice>
  </mc:AlternateContent>
  <xr:revisionPtr revIDLastSave="0" documentId="13_ncr:1_{3F56ABE9-42AB-4EA1-B4E3-532CFECFD865}" xr6:coauthVersionLast="37" xr6:coauthVersionMax="37" xr10:uidLastSave="{00000000-0000-0000-0000-000000000000}"/>
  <bookViews>
    <workbookView xWindow="0" yWindow="0" windowWidth="28800" windowHeight="12225" firstSheet="1" activeTab="1" xr2:uid="{00000000-000D-0000-FFFF-FFFF00000000}"/>
  </bookViews>
  <sheets>
    <sheet name="Передвижная энергетика 1" sheetId="6" state="hidden" r:id="rId1"/>
    <sheet name="Финплан" sheetId="22" r:id="rId2"/>
    <sheet name="проч" sheetId="4" state="hidden" r:id="rId3"/>
    <sheet name="Росэнергоатом" sheetId="11" state="hidden" r:id="rId4"/>
    <sheet name="Лист12" sheetId="23" state="hidden" r:id="rId5"/>
  </sheets>
  <definedNames>
    <definedName name="_xlnm._FilterDatabase" localSheetId="1" hidden="1">Финплан!$A$9:$E$355</definedName>
    <definedName name="_xlnm.Print_Titles" localSheetId="1">Финплан!$6:$8</definedName>
  </definedNames>
  <calcPr calcId="162913"/>
</workbook>
</file>

<file path=xl/calcChain.xml><?xml version="1.0" encoding="utf-8"?>
<calcChain xmlns="http://schemas.openxmlformats.org/spreadsheetml/2006/main">
  <c r="E189" i="22" l="1"/>
  <c r="E186" i="22" l="1"/>
  <c r="E185" i="22"/>
  <c r="E200" i="22"/>
  <c r="E199" i="22"/>
  <c r="E187" i="22"/>
  <c r="E184" i="22"/>
  <c r="E183" i="22" s="1"/>
  <c r="E181" i="22"/>
  <c r="E171" i="22"/>
  <c r="E160" i="22"/>
  <c r="E162" i="22"/>
  <c r="E362" i="22"/>
  <c r="E223" i="22"/>
  <c r="E222" i="22" s="1"/>
  <c r="E211" i="22"/>
  <c r="E182" i="22"/>
  <c r="E234" i="22" l="1"/>
  <c r="E198" i="22"/>
  <c r="E197" i="22" s="1"/>
  <c r="E172" i="22"/>
  <c r="E83" i="22"/>
  <c r="E74" i="22"/>
  <c r="E76" i="22"/>
  <c r="E65" i="22"/>
  <c r="E61" i="22"/>
  <c r="E63" i="22"/>
  <c r="E62" i="22"/>
  <c r="E55" i="22"/>
  <c r="E54" i="22"/>
  <c r="E48" i="22"/>
  <c r="E47" i="22"/>
  <c r="D74" i="22"/>
  <c r="E132" i="22" l="1"/>
  <c r="E60" i="22"/>
  <c r="D152" i="22"/>
  <c r="D83" i="22"/>
  <c r="E25" i="22"/>
  <c r="E209" i="22"/>
  <c r="E393" i="22"/>
  <c r="E369" i="22"/>
  <c r="E360" i="22"/>
  <c r="E298" i="22" l="1"/>
  <c r="D292" i="22"/>
  <c r="D298" i="22" s="1"/>
  <c r="E233" i="22"/>
  <c r="E190" i="22"/>
  <c r="E230" i="22" s="1"/>
  <c r="E49" i="22"/>
  <c r="E337" i="22"/>
  <c r="E59" i="22"/>
  <c r="E40" i="22"/>
  <c r="E10" i="22"/>
  <c r="E68" i="22" l="1"/>
  <c r="E154" i="22"/>
  <c r="D360" i="22"/>
  <c r="D393" i="22"/>
  <c r="D362" i="22"/>
  <c r="D369" i="22" s="1"/>
  <c r="E292" i="22" l="1"/>
  <c r="E229" i="22"/>
  <c r="E237" i="22" s="1"/>
  <c r="E96" i="22"/>
  <c r="D68" i="4"/>
  <c r="D73" i="4" s="1"/>
  <c r="G68" i="4"/>
  <c r="I68" i="4"/>
  <c r="K68" i="4"/>
  <c r="D69" i="4"/>
  <c r="G69" i="4"/>
  <c r="I69" i="4"/>
  <c r="K69" i="4"/>
  <c r="D70" i="4"/>
  <c r="G70" i="4"/>
  <c r="I70" i="4"/>
  <c r="K70" i="4"/>
  <c r="D71" i="4"/>
  <c r="G71" i="4"/>
  <c r="I71" i="4"/>
  <c r="K71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116" i="6" s="1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G192" i="6" s="1"/>
  <c r="F192" i="6"/>
  <c r="C196" i="6"/>
  <c r="D196" i="6"/>
  <c r="E196" i="6"/>
  <c r="F196" i="6"/>
  <c r="C197" i="6"/>
  <c r="D197" i="6"/>
  <c r="E197" i="6"/>
  <c r="G197" i="6" s="1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G216" i="6" s="1"/>
  <c r="F216" i="6"/>
  <c r="C220" i="6"/>
  <c r="D220" i="6"/>
  <c r="E220" i="6"/>
  <c r="F220" i="6"/>
  <c r="C221" i="6"/>
  <c r="D221" i="6"/>
  <c r="E221" i="6"/>
  <c r="F221" i="6"/>
  <c r="F249" i="6" s="1"/>
  <c r="C222" i="6"/>
  <c r="D222" i="6"/>
  <c r="E222" i="6"/>
  <c r="F222" i="6"/>
  <c r="C224" i="6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D235" i="6"/>
  <c r="E235" i="6"/>
  <c r="F235" i="6"/>
  <c r="F236" i="6" s="1"/>
  <c r="F259" i="6" s="1"/>
  <c r="C236" i="6"/>
  <c r="C259" i="6" s="1"/>
  <c r="C237" i="6"/>
  <c r="D237" i="6"/>
  <c r="E237" i="6"/>
  <c r="F237" i="6"/>
  <c r="C238" i="6"/>
  <c r="D238" i="6"/>
  <c r="D199" i="6" s="1"/>
  <c r="G199" i="6" s="1"/>
  <c r="E238" i="6"/>
  <c r="E239" i="6" s="1"/>
  <c r="F238" i="6"/>
  <c r="C240" i="6"/>
  <c r="D240" i="6"/>
  <c r="E240" i="6"/>
  <c r="F240" i="6"/>
  <c r="C241" i="6"/>
  <c r="C199" i="6" s="1"/>
  <c r="D241" i="6"/>
  <c r="E241" i="6"/>
  <c r="F241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D265" i="6"/>
  <c r="D274" i="6" s="1"/>
  <c r="G274" i="6" s="1"/>
  <c r="E265" i="6"/>
  <c r="F265" i="6"/>
  <c r="C266" i="6"/>
  <c r="D266" i="6"/>
  <c r="E266" i="6"/>
  <c r="F266" i="6"/>
  <c r="C267" i="6"/>
  <c r="D267" i="6"/>
  <c r="D278" i="6" s="1"/>
  <c r="E267" i="6"/>
  <c r="F267" i="6"/>
  <c r="F278" i="6" s="1"/>
  <c r="C268" i="6"/>
  <c r="G268" i="6" s="1"/>
  <c r="D268" i="6"/>
  <c r="E268" i="6"/>
  <c r="F268" i="6"/>
  <c r="C269" i="6"/>
  <c r="C276" i="6" s="1"/>
  <c r="D269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C9" i="23"/>
  <c r="C8" i="23"/>
  <c r="D9" i="23"/>
  <c r="D8" i="23"/>
  <c r="C3" i="23"/>
  <c r="C4" i="23"/>
  <c r="D3" i="23"/>
  <c r="D4" i="23"/>
  <c r="F9" i="23"/>
  <c r="F10" i="23" s="1"/>
  <c r="E4" i="23"/>
  <c r="E5" i="23" s="1"/>
  <c r="J9" i="23"/>
  <c r="J10" i="23" s="1"/>
  <c r="H4" i="23"/>
  <c r="H5" i="23" s="1"/>
  <c r="G4" i="23"/>
  <c r="G5" i="23" s="1"/>
  <c r="E9" i="23"/>
  <c r="E10" i="23" s="1"/>
  <c r="G9" i="23"/>
  <c r="G10" i="23" s="1"/>
  <c r="H70" i="4"/>
  <c r="H9" i="23"/>
  <c r="H10" i="23" s="1"/>
  <c r="E69" i="4"/>
  <c r="E68" i="4"/>
  <c r="D270" i="6"/>
  <c r="D275" i="6"/>
  <c r="E242" i="6"/>
  <c r="E243" i="6" s="1"/>
  <c r="C239" i="6"/>
  <c r="C215" i="6" s="1"/>
  <c r="E70" i="4"/>
  <c r="E71" i="4"/>
  <c r="G269" i="6"/>
  <c r="J4" i="23"/>
  <c r="I4" i="23"/>
  <c r="I5" i="23" s="1"/>
  <c r="F4" i="23"/>
  <c r="F5" i="23" s="1"/>
  <c r="J68" i="4"/>
  <c r="J69" i="4"/>
  <c r="H71" i="4"/>
  <c r="H69" i="4"/>
  <c r="H68" i="4"/>
  <c r="F70" i="4"/>
  <c r="F71" i="4"/>
  <c r="F69" i="4"/>
  <c r="I9" i="23"/>
  <c r="I10" i="23" s="1"/>
  <c r="D242" i="6" l="1"/>
  <c r="E251" i="6"/>
  <c r="E147" i="22"/>
  <c r="E152" i="22" s="1"/>
  <c r="E102" i="22"/>
  <c r="F271" i="6"/>
  <c r="D271" i="6"/>
  <c r="C278" i="6"/>
  <c r="F276" i="6"/>
  <c r="D276" i="6"/>
  <c r="E254" i="6"/>
  <c r="E279" i="6" s="1"/>
  <c r="D249" i="6"/>
  <c r="E244" i="6"/>
  <c r="E225" i="6"/>
  <c r="E226" i="6" s="1"/>
  <c r="G267" i="6"/>
  <c r="F242" i="6"/>
  <c r="F243" i="6" s="1"/>
  <c r="G214" i="6"/>
  <c r="G200" i="6"/>
  <c r="G196" i="6"/>
  <c r="G191" i="6"/>
  <c r="D5" i="23"/>
  <c r="C5" i="23"/>
  <c r="C253" i="6"/>
  <c r="C251" i="6"/>
  <c r="C250" i="6"/>
  <c r="C254" i="6"/>
  <c r="C279" i="6" s="1"/>
  <c r="E274" i="6"/>
  <c r="E275" i="6"/>
  <c r="D225" i="6"/>
  <c r="D226" i="6" s="1"/>
  <c r="F250" i="6"/>
  <c r="F253" i="6"/>
  <c r="F254" i="6"/>
  <c r="F279" i="6" s="1"/>
  <c r="F251" i="6"/>
  <c r="F257" i="6" s="1"/>
  <c r="F225" i="6"/>
  <c r="F270" i="6"/>
  <c r="E271" i="6"/>
  <c r="C275" i="6"/>
  <c r="C274" i="6"/>
  <c r="G265" i="6"/>
  <c r="G275" i="6"/>
  <c r="D248" i="6"/>
  <c r="D277" i="6" s="1"/>
  <c r="E253" i="6"/>
  <c r="F68" i="4"/>
  <c r="C10" i="23"/>
  <c r="C271" i="6"/>
  <c r="D10" i="23"/>
  <c r="F239" i="6"/>
  <c r="F215" i="6" s="1"/>
  <c r="E270" i="6"/>
  <c r="E236" i="6"/>
  <c r="E259" i="6" s="1"/>
  <c r="E223" i="6"/>
  <c r="C270" i="6"/>
  <c r="D239" i="6"/>
  <c r="D215" i="6" s="1"/>
  <c r="G215" i="6" s="1"/>
  <c r="C242" i="6"/>
  <c r="C198" i="6"/>
  <c r="G222" i="6"/>
  <c r="F223" i="6"/>
  <c r="C248" i="6"/>
  <c r="G221" i="6"/>
  <c r="C249" i="6"/>
  <c r="C223" i="6"/>
  <c r="E215" i="6"/>
  <c r="J70" i="4"/>
  <c r="J71" i="4"/>
  <c r="D254" i="6"/>
  <c r="D279" i="6" s="1"/>
  <c r="D253" i="6"/>
  <c r="D250" i="6"/>
  <c r="D251" i="6"/>
  <c r="D257" i="6" s="1"/>
  <c r="D223" i="6"/>
  <c r="E250" i="6"/>
  <c r="E248" i="6"/>
  <c r="E256" i="6" s="1"/>
  <c r="E280" i="6" s="1"/>
  <c r="G220" i="6"/>
  <c r="E249" i="6"/>
  <c r="E278" i="6"/>
  <c r="E277" i="6"/>
  <c r="G266" i="6"/>
  <c r="G270" i="6" s="1"/>
  <c r="F244" i="6"/>
  <c r="F248" i="6"/>
  <c r="G271" i="6"/>
  <c r="D243" i="6"/>
  <c r="E276" i="6"/>
  <c r="D236" i="6"/>
  <c r="D259" i="6" s="1"/>
  <c r="E257" i="6" l="1"/>
  <c r="C252" i="6"/>
  <c r="C255" i="6"/>
  <c r="C257" i="6"/>
  <c r="F255" i="6"/>
  <c r="F252" i="6"/>
  <c r="D244" i="6"/>
  <c r="C277" i="6"/>
  <c r="G248" i="6"/>
  <c r="C244" i="6"/>
  <c r="C243" i="6"/>
  <c r="C225" i="6"/>
  <c r="C226" i="6" s="1"/>
  <c r="D252" i="6"/>
  <c r="G223" i="6"/>
  <c r="E255" i="6"/>
  <c r="E252" i="6"/>
  <c r="D255" i="6"/>
  <c r="D256" i="6"/>
  <c r="D280" i="6" s="1"/>
  <c r="F277" i="6"/>
  <c r="F256" i="6"/>
  <c r="F280" i="6" s="1"/>
  <c r="C256" i="6"/>
  <c r="C280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Загребельная Анна</author>
    <author>MenskayaMV</author>
  </authors>
  <commentList>
    <comment ref="E141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 xml:space="preserve">Загребельная Анна: </t>
        </r>
        <r>
          <rPr>
            <sz val="9"/>
            <color indexed="81"/>
            <rFont val="Tahoma"/>
            <family val="2"/>
            <charset val="204"/>
          </rPr>
          <t xml:space="preserve">заполняется в целом за год
</t>
        </r>
      </text>
    </comment>
    <comment ref="E327" authorId="1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информация от Самохиной</t>
        </r>
      </text>
    </comment>
    <comment ref="E331" authorId="1" shapeId="0" xr:uid="{00000000-0006-0000-0100-00000300000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информация от Самохиной</t>
        </r>
      </text>
    </comment>
  </commentList>
</comments>
</file>

<file path=xl/sharedStrings.xml><?xml version="1.0" encoding="utf-8"?>
<sst xmlns="http://schemas.openxmlformats.org/spreadsheetml/2006/main" count="2217" uniqueCount="1133">
  <si>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</si>
  <si>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</si>
  <si>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</si>
  <si>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</si>
  <si>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</si>
  <si>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</si>
  <si>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</si>
  <si>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</si>
  <si>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</si>
  <si>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</si>
  <si>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</si>
  <si>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</si>
  <si>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</si>
  <si>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</si>
  <si>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</si>
  <si>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</si>
  <si>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</si>
  <si>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</si>
  <si>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</si>
  <si>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</si>
  <si>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</si>
  <si>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</si>
  <si>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</si>
  <si>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</si>
  <si>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</si>
  <si>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</si>
  <si>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</si>
  <si>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</si>
  <si>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</si>
  <si>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</si>
  <si>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</si>
  <si>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</si>
  <si>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</si>
  <si>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</si>
  <si>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</si>
  <si>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</si>
  <si>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</si>
  <si>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</si>
  <si>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</si>
  <si>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</si>
  <si>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</si>
  <si>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</si>
  <si>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</si>
  <si>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</si>
  <si>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</si>
  <si>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</si>
  <si>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</si>
  <si>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</si>
  <si>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</si>
  <si>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</si>
  <si>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</si>
  <si>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</si>
  <si>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</si>
  <si>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</si>
  <si>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</si>
  <si>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</si>
  <si>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</si>
  <si>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</si>
  <si>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</si>
  <si>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</si>
  <si>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</si>
  <si>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</si>
  <si>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</si>
  <si>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</si>
  <si>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</si>
  <si>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</si>
  <si>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</si>
  <si>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</si>
  <si>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</si>
  <si>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</si>
  <si>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</si>
  <si>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</si>
  <si>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</si>
  <si>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</si>
  <si>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</si>
  <si>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</si>
  <si>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</si>
  <si>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</si>
  <si>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</si>
  <si>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</si>
  <si>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</si>
  <si>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</si>
  <si>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</si>
  <si>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</si>
  <si>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</si>
  <si>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</si>
  <si>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</si>
  <si>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</si>
  <si>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</si>
  <si>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</si>
  <si>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</si>
  <si>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</si>
  <si>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</si>
  <si>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</si>
  <si>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</si>
  <si>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</si>
  <si>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</si>
  <si>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</si>
  <si>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</si>
  <si>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</si>
  <si>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</si>
  <si>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</si>
  <si>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</si>
  <si>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</si>
  <si>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</si>
  <si>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</si>
  <si>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</si>
  <si>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</si>
  <si>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</si>
  <si>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</si>
  <si>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</si>
  <si>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</si>
  <si>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</si>
  <si>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</si>
  <si>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</si>
  <si>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</si>
  <si>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</si>
  <si>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</si>
  <si>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</si>
  <si>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</si>
  <si>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</si>
  <si>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</si>
  <si>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</si>
  <si>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</si>
  <si>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</si>
  <si>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</si>
  <si>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</si>
  <si>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</si>
  <si>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</si>
  <si>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</si>
  <si>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</si>
  <si>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</si>
  <si>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</si>
  <si>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</si>
  <si>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</si>
  <si>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</si>
  <si>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</si>
  <si>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</si>
  <si>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</si>
  <si>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</si>
  <si>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</si>
  <si>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</si>
  <si>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</si>
  <si>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</si>
  <si>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</si>
  <si>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</si>
  <si>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</si>
  <si>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</si>
  <si>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</si>
  <si>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</si>
  <si>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</si>
  <si>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</si>
  <si>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</si>
  <si>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</si>
  <si>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</si>
  <si>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</si>
  <si>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</si>
  <si>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</si>
  <si>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</si>
  <si>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</si>
  <si>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</si>
  <si>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</si>
  <si>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</si>
  <si>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</si>
  <si>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</si>
  <si>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</si>
  <si>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</si>
  <si>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</si>
  <si>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</si>
  <si>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</si>
  <si>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</si>
  <si>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</si>
  <si>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</si>
  <si>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</si>
  <si>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</si>
  <si>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</si>
  <si>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</si>
  <si>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</si>
  <si>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</si>
  <si>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</si>
  <si>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</si>
  <si>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</si>
  <si>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</si>
  <si>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</si>
  <si>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</si>
  <si>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</si>
  <si>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</si>
  <si>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</si>
  <si>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</si>
  <si>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</si>
  <si>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</si>
  <si>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</si>
  <si>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</si>
  <si>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</si>
  <si>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</si>
  <si>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</si>
  <si>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</si>
  <si>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</si>
  <si>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</si>
  <si>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</si>
  <si>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</si>
  <si>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</si>
  <si>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</si>
  <si>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</si>
  <si>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</si>
  <si>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</si>
  <si>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</si>
  <si>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</si>
  <si>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</si>
  <si>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</si>
  <si>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</si>
  <si>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</si>
  <si>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</si>
  <si>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</si>
  <si>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</si>
  <si>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</si>
  <si>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</si>
  <si>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</si>
  <si>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</si>
  <si>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</si>
  <si>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</si>
  <si>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</si>
  <si>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</si>
  <si>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</si>
  <si>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</si>
  <si>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</si>
  <si>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</si>
  <si>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</si>
  <si>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</si>
  <si>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</si>
  <si>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</si>
  <si>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</si>
  <si>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</si>
  <si>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</si>
  <si>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</si>
  <si>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</si>
  <si>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</si>
  <si>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</si>
  <si>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</si>
  <si>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</si>
  <si>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</si>
  <si>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</si>
  <si>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</si>
  <si>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</si>
  <si>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</si>
  <si>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</si>
  <si>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</si>
  <si>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</si>
  <si>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</si>
  <si>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</si>
  <si>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</si>
  <si>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</si>
  <si>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</si>
  <si>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</si>
  <si>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</si>
  <si>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</si>
  <si>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</si>
  <si>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</si>
  <si>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</si>
  <si>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</si>
  <si>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</si>
  <si>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</si>
  <si>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</si>
  <si>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</si>
  <si>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</si>
  <si>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</si>
  <si>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</si>
  <si>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</si>
  <si>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</si>
  <si>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</si>
  <si>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</si>
  <si>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</si>
  <si>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</si>
  <si>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</si>
  <si>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</si>
  <si>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</si>
  <si>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</si>
  <si>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</si>
  <si>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</si>
  <si>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</si>
  <si>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</si>
  <si>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</si>
  <si>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</si>
  <si>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</si>
  <si>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</si>
  <si>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</si>
  <si>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</si>
  <si>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</si>
  <si>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</si>
  <si>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</si>
  <si>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</si>
  <si>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</si>
  <si>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</si>
  <si>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</si>
  <si>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</si>
  <si>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</si>
  <si>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</si>
  <si>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</si>
  <si>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</si>
  <si>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</si>
  <si>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</si>
  <si>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</si>
  <si>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</si>
  <si>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</si>
  <si>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</si>
  <si>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</si>
  <si>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</si>
  <si>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</si>
  <si>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</si>
  <si>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</si>
  <si>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</si>
  <si>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</si>
  <si>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</si>
  <si>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</si>
  <si>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</si>
  <si>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</si>
  <si>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</si>
  <si>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</si>
  <si>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</si>
  <si>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</si>
  <si>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</si>
  <si>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</si>
  <si>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</si>
  <si>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</si>
  <si>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</si>
  <si>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</si>
  <si>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</si>
  <si>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</si>
  <si>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</si>
  <si>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</si>
  <si>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</si>
  <si>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</si>
  <si>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</si>
  <si>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</si>
  <si>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</si>
  <si>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</si>
  <si>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</si>
  <si>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</si>
  <si>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</si>
  <si>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</si>
  <si>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</si>
  <si>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</si>
  <si>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</si>
  <si>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</si>
  <si>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</si>
  <si>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</si>
  <si>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</si>
  <si>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</si>
  <si>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</si>
  <si>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</si>
  <si>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</si>
  <si>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</si>
  <si>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</si>
  <si>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</si>
  <si>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</si>
  <si>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</si>
  <si>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</si>
  <si>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</si>
  <si>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</si>
  <si>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</si>
  <si>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</si>
  <si>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</si>
  <si>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</si>
  <si>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</si>
  <si>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</si>
  <si>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</si>
  <si>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</si>
  <si>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</si>
  <si>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</si>
  <si>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</si>
  <si>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</si>
  <si>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</si>
  <si>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</si>
  <si>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</si>
  <si>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</si>
  <si>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</si>
  <si>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</si>
  <si>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</si>
  <si>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</si>
  <si>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</si>
  <si>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</si>
  <si>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</si>
  <si>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</si>
  <si>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</si>
  <si>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</si>
  <si>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</si>
  <si>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</si>
  <si>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</si>
  <si>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</si>
  <si>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</si>
  <si>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</si>
  <si>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</si>
  <si>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</si>
  <si>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</si>
  <si>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</si>
  <si>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</si>
  <si>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</si>
  <si>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</si>
  <si>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</si>
  <si>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</si>
  <si>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</si>
  <si>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</si>
  <si>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</si>
  <si>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</si>
  <si>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</si>
  <si>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</si>
  <si>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</si>
  <si>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</si>
  <si>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</si>
  <si>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</si>
  <si>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</si>
  <si>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</si>
  <si>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</si>
  <si>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</si>
  <si>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</si>
  <si>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</si>
  <si>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</si>
  <si>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</si>
  <si>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</si>
  <si>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</si>
  <si>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</si>
  <si>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</si>
  <si>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</si>
  <si>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</si>
  <si>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</si>
  <si>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</si>
  <si>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</si>
  <si>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</si>
  <si>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</si>
  <si>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</si>
  <si>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</si>
  <si>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</si>
  <si>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</si>
  <si>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</si>
  <si>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</si>
  <si>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</si>
  <si>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</si>
  <si>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</si>
  <si>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</si>
  <si>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</si>
  <si>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</si>
  <si>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</si>
  <si>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</si>
  <si>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</si>
  <si>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</si>
  <si>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</si>
  <si>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</si>
  <si>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</si>
  <si>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</si>
  <si>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</si>
  <si>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</si>
  <si>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</si>
  <si>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</si>
  <si>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</si>
  <si>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</si>
  <si>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</si>
  <si>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</si>
  <si>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</si>
  <si>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</si>
  <si>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</si>
  <si>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</si>
  <si>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</si>
  <si>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</si>
  <si>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</si>
  <si>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</si>
  <si>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</si>
  <si>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</si>
  <si>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</si>
  <si>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</si>
  <si>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</si>
  <si>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</si>
  <si>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</si>
  <si>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</si>
  <si>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</si>
  <si>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</si>
  <si>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</si>
  <si>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</si>
  <si>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</si>
  <si>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</si>
  <si>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</si>
  <si>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</si>
  <si>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</si>
  <si>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</si>
  <si>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</si>
  <si>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</si>
  <si>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</si>
  <si>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</si>
  <si>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</si>
  <si>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</si>
  <si>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</si>
  <si>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</si>
  <si>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</si>
  <si>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</si>
  <si>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</si>
  <si>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</si>
  <si>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</si>
  <si>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</si>
  <si>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</si>
  <si>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</si>
  <si>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</si>
  <si>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</si>
  <si>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</si>
  <si>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</si>
  <si>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</si>
  <si>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</si>
  <si>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</si>
  <si>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</si>
  <si>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</si>
  <si>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</si>
  <si>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</si>
  <si>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</si>
  <si>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</si>
  <si>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</si>
  <si>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</si>
  <si>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</si>
  <si>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</si>
  <si>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</si>
  <si>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</si>
  <si>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</si>
  <si>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</si>
  <si>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</si>
  <si>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</si>
  <si>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</si>
  <si>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</si>
  <si>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</si>
  <si>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</si>
  <si>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</si>
  <si>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</si>
  <si>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</si>
  <si>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</si>
  <si>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</si>
  <si>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</si>
  <si>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</si>
  <si>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</si>
  <si>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</si>
  <si>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</si>
  <si>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</si>
  <si>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</si>
  <si>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</si>
  <si>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</si>
  <si>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</si>
  <si>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</si>
  <si>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</si>
  <si>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</si>
  <si>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</si>
  <si>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</si>
  <si>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</si>
  <si>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</si>
  <si>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</si>
  <si>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</si>
  <si>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</si>
  <si>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</si>
  <si>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</si>
  <si>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</si>
  <si>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</si>
  <si>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</si>
  <si>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</si>
  <si>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</si>
  <si>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</si>
  <si>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</si>
  <si>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</si>
  <si>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</si>
  <si>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</si>
  <si>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</si>
  <si>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</si>
  <si>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</si>
  <si>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</si>
  <si>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</si>
  <si>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</si>
  <si>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</si>
  <si>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</si>
  <si>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</si>
  <si>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</si>
  <si>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</si>
  <si>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</si>
  <si>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</si>
  <si>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</si>
  <si>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</si>
  <si>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</si>
  <si>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</si>
  <si>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</si>
  <si>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</si>
  <si>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</si>
  <si>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</si>
  <si>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</si>
  <si>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</si>
  <si>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</si>
  <si>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</si>
  <si>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</si>
  <si>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</si>
  <si>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</si>
  <si>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</si>
  <si>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</si>
  <si>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</si>
  <si>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</si>
  <si>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</si>
  <si>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</si>
  <si>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</si>
  <si>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</si>
  <si>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</si>
  <si>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</si>
  <si>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</si>
  <si>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</si>
  <si>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</si>
  <si>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</si>
  <si>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</si>
  <si>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</si>
  <si>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</si>
  <si>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</si>
  <si>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</si>
  <si>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</si>
  <si>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</si>
  <si>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</si>
  <si>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</si>
  <si>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</si>
  <si>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</si>
  <si>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</si>
  <si>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</si>
  <si>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</si>
  <si>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</si>
  <si>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</si>
  <si>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</si>
  <si>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</si>
  <si>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</si>
  <si>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</si>
  <si>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</si>
  <si>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</si>
  <si>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</si>
  <si>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</si>
  <si>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</si>
  <si>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</si>
  <si>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</si>
  <si>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</si>
  <si>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</si>
  <si>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</si>
  <si>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</si>
  <si>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</si>
  <si>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</si>
  <si>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</si>
  <si>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</si>
  <si>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</si>
  <si>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</si>
  <si>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</si>
  <si>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</si>
  <si>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</si>
  <si>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</si>
  <si>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</si>
  <si>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</si>
  <si>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</si>
  <si>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</si>
  <si>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</si>
  <si>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</si>
  <si>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</si>
  <si>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</si>
  <si>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</si>
  <si>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</si>
  <si>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</si>
  <si>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</si>
  <si>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</si>
  <si>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</si>
  <si>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</si>
  <si>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</si>
  <si>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</si>
  <si>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</si>
  <si>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</si>
  <si>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</si>
  <si>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</si>
  <si>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</si>
  <si>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</si>
  <si>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</si>
  <si>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</si>
  <si>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</si>
  <si>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</si>
  <si>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</si>
  <si>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</si>
  <si>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</si>
  <si>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</si>
  <si>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</si>
  <si>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</si>
  <si>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</si>
  <si>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</si>
  <si>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</si>
  <si>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</si>
  <si>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</si>
  <si>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</si>
  <si>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</si>
  <si>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</si>
  <si>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</si>
  <si>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</si>
  <si>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</si>
  <si>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</si>
  <si>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</si>
  <si>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</si>
  <si>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</si>
  <si>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</si>
  <si>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</si>
  <si>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</si>
  <si>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</si>
  <si>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</si>
  <si>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</si>
  <si>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</si>
  <si>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</si>
  <si>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</si>
  <si>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</si>
  <si>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</si>
  <si>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</si>
  <si>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</si>
  <si>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</si>
  <si>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</si>
  <si>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</si>
  <si>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</si>
  <si>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</si>
  <si>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</si>
  <si>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</si>
  <si>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</si>
  <si>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</si>
  <si>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</si>
  <si>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</si>
  <si>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</si>
  <si>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</si>
  <si>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</si>
  <si>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</si>
  <si>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</si>
  <si>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</si>
  <si>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</si>
  <si>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</si>
  <si>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</si>
  <si>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</si>
  <si>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</si>
  <si>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</si>
  <si>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</si>
  <si>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</si>
  <si>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</si>
  <si>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</si>
  <si>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</si>
  <si>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</si>
  <si>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</si>
  <si>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</si>
  <si>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</si>
  <si>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</si>
  <si>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</si>
  <si>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</si>
  <si>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</si>
  <si>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</si>
  <si>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</si>
  <si>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</si>
  <si>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</si>
  <si>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</si>
  <si>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</si>
  <si>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</si>
  <si>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</si>
  <si>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</si>
  <si>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</si>
  <si>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</si>
  <si>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</si>
  <si>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</si>
  <si>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</si>
  <si>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</si>
  <si>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</si>
  <si>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</si>
  <si>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</si>
  <si>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</si>
  <si>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</si>
  <si>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</si>
  <si>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</si>
  <si>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</si>
  <si>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</si>
  <si>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</si>
  <si>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</si>
  <si>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</si>
  <si>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</si>
  <si>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</si>
  <si>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</si>
  <si>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</si>
  <si>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</si>
  <si>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</si>
  <si>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</si>
  <si>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</si>
  <si>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</si>
  <si>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</si>
  <si>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</si>
  <si>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</si>
  <si>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</si>
  <si>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</si>
  <si>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</si>
  <si>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</si>
  <si>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</si>
  <si>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</si>
  <si>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</si>
  <si>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</si>
  <si>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</si>
  <si>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</si>
  <si>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</si>
  <si>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</si>
  <si>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</si>
  <si>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</si>
  <si>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</si>
  <si>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</si>
  <si>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</si>
  <si>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</si>
  <si>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</si>
  <si>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</si>
  <si>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</si>
  <si>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</si>
  <si>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</si>
  <si>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</si>
  <si>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</si>
  <si>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</si>
  <si>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</si>
  <si>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</si>
  <si>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</si>
  <si>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</si>
  <si>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</si>
  <si>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</si>
  <si>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</si>
  <si>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</si>
  <si>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</si>
  <si>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</si>
  <si>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</si>
  <si>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</si>
  <si>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</si>
  <si>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</si>
  <si>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</si>
  <si>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</si>
  <si>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</si>
  <si>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</si>
  <si>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</si>
  <si>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</si>
  <si>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</si>
  <si>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</si>
  <si>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</si>
  <si>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</si>
  <si>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</si>
  <si>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</si>
  <si>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</si>
  <si>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</si>
  <si>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</si>
  <si>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</si>
  <si>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</si>
  <si>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</si>
  <si>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</si>
  <si>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</si>
  <si>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</si>
  <si>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</si>
  <si>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</si>
  <si>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</si>
  <si>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</si>
  <si>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</si>
  <si>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</si>
  <si>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</si>
  <si>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</si>
  <si>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</si>
  <si>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</si>
  <si>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</si>
  <si>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</si>
  <si>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</si>
  <si>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</si>
  <si>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</si>
  <si>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</si>
  <si>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</si>
  <si>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</si>
  <si>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</si>
  <si>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</si>
  <si>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</si>
  <si>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</si>
  <si>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</si>
  <si>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</si>
  <si>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</si>
  <si>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</si>
  <si>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</si>
  <si>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</si>
  <si>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</si>
  <si>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</si>
  <si>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</si>
  <si>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</si>
  <si>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</si>
  <si>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</si>
  <si>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</si>
  <si>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</si>
  <si>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</si>
  <si>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</si>
  <si>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</si>
  <si>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</si>
  <si>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</si>
  <si>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</si>
  <si>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</si>
  <si>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</si>
  <si>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</si>
  <si>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</si>
  <si>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</si>
  <si>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</si>
  <si>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</si>
  <si>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</si>
  <si>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</si>
  <si>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</si>
  <si>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</si>
  <si>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</si>
  <si>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</si>
  <si>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</si>
  <si>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</si>
  <si>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</si>
  <si>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</si>
  <si>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</si>
  <si>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</si>
  <si>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</si>
  <si>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</si>
  <si>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</si>
  <si>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</si>
  <si>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</si>
  <si>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</si>
  <si>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</si>
  <si>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</si>
  <si>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</si>
  <si>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</si>
  <si>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</si>
  <si>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</si>
  <si>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</si>
  <si>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</si>
  <si>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</si>
  <si>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</si>
  <si>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</si>
  <si>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</si>
  <si>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</si>
  <si>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</si>
  <si>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</si>
  <si>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</si>
  <si>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</si>
  <si>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</si>
  <si>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</si>
  <si>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</si>
  <si>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</si>
  <si>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</si>
  <si>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</si>
  <si>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</si>
  <si>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</si>
  <si>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</si>
  <si>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</si>
  <si>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</si>
  <si>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</si>
  <si>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</si>
  <si>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</si>
  <si>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</si>
  <si>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</si>
  <si>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</si>
  <si>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</si>
  <si>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</si>
  <si>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</si>
  <si>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</si>
  <si>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</si>
  <si>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</si>
  <si>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</si>
  <si>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</si>
  <si>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</si>
  <si>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</si>
  <si>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</si>
  <si>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</si>
  <si>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</si>
  <si>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</si>
  <si>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</si>
  <si>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</si>
  <si>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</si>
  <si>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</si>
  <si>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</si>
  <si>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</si>
  <si>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</si>
  <si>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</si>
  <si>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</si>
  <si>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</si>
  <si>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</si>
  <si>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</si>
  <si>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</si>
  <si>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</si>
  <si>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</si>
  <si>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</si>
  <si>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</si>
  <si>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</si>
  <si>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</si>
  <si>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</si>
  <si>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</si>
  <si>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</si>
  <si>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</si>
  <si>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</si>
  <si>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</si>
  <si>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</si>
  <si>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</si>
  <si>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</si>
  <si>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</si>
  <si>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</si>
  <si>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</si>
  <si>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</si>
  <si>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</si>
  <si>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</si>
  <si>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</si>
  <si>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</si>
  <si>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</si>
  <si>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</si>
  <si>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</si>
  <si>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</si>
  <si>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</si>
  <si>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</si>
  <si>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</si>
  <si>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</si>
  <si>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</si>
  <si>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</si>
  <si>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</si>
  <si>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</si>
  <si>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</si>
  <si>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</si>
  <si>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</si>
  <si>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</si>
  <si>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</si>
  <si>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</si>
  <si>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</si>
  <si>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</si>
  <si>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</si>
  <si>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</si>
  <si>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</si>
  <si>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</si>
  <si>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</si>
  <si>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</si>
  <si>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</si>
  <si>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</si>
  <si>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</si>
  <si>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</si>
  <si>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</si>
  <si>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</si>
  <si>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</si>
  <si>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</si>
  <si>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</si>
  <si>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</si>
  <si>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</si>
  <si>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</si>
  <si>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</si>
  <si>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</si>
  <si>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</si>
  <si>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</si>
  <si>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</si>
  <si>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</si>
  <si>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</si>
  <si>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</si>
  <si>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</si>
  <si>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</si>
  <si>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</si>
  <si>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</si>
  <si>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</si>
  <si>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</si>
  <si>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</si>
  <si>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</si>
  <si>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</si>
  <si>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</si>
  <si>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</si>
  <si>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</si>
  <si>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</si>
  <si>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</si>
  <si>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</si>
  <si>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</si>
  <si>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</si>
  <si>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</si>
  <si>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</si>
  <si>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</si>
  <si>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</si>
  <si>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</si>
  <si>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</si>
  <si>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</si>
  <si>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</si>
  <si>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</si>
  <si>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</si>
  <si>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</si>
  <si>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</si>
  <si>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</si>
  <si>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</si>
  <si>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</si>
  <si>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</si>
  <si>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</si>
  <si>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</si>
  <si>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</si>
  <si>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</si>
  <si>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</si>
  <si>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</si>
  <si>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</si>
  <si>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</si>
  <si>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</si>
  <si>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</si>
  <si>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</si>
  <si>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</si>
  <si>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</si>
  <si>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</si>
  <si>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</si>
  <si>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</si>
  <si>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</si>
  <si>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</si>
  <si>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</si>
  <si>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</si>
  <si>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</si>
  <si>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</si>
  <si>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</si>
  <si>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</si>
  <si>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</si>
  <si>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</si>
  <si>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</si>
  <si>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</si>
  <si>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</si>
  <si>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</si>
  <si>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</si>
  <si>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</si>
  <si>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</si>
  <si>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</si>
  <si>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</si>
  <si>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</si>
  <si>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</si>
  <si>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2018 год</t>
  </si>
  <si>
    <t>11</t>
  </si>
  <si>
    <t>Прочая деятельность (выручка)</t>
  </si>
  <si>
    <t>Утвержденный БП</t>
  </si>
  <si>
    <t>2015
факт</t>
  </si>
  <si>
    <t>2016
факт</t>
  </si>
  <si>
    <t>Фин.план</t>
  </si>
  <si>
    <t xml:space="preserve">изменение по Тамбову в размере 32 369 и изменение по Воронежу (Воронежгорэлектросеть) 82 737 </t>
  </si>
  <si>
    <t>изменение по Воронежу (Воронежгорэлектросеть)</t>
  </si>
  <si>
    <t>откл.</t>
  </si>
  <si>
    <t>Прочая деятельность (себестоимость)</t>
  </si>
  <si>
    <t>15.1.1</t>
  </si>
  <si>
    <t>15.1.2</t>
  </si>
  <si>
    <t>15.1.3</t>
  </si>
  <si>
    <t>23.3.7.1</t>
  </si>
  <si>
    <t>23.3.7.2</t>
  </si>
  <si>
    <t>23.1.5.б</t>
  </si>
  <si>
    <t>Приложение № 4</t>
  </si>
  <si>
    <t>Утвержденный план на 2018 г.</t>
  </si>
  <si>
    <t xml:space="preserve"> </t>
  </si>
  <si>
    <r>
      <t xml:space="preserve">Форма № </t>
    </r>
    <r>
      <rPr>
        <b/>
        <u/>
        <sz val="18"/>
        <rFont val="Times New Roman"/>
        <family val="1"/>
        <charset val="204"/>
      </rPr>
      <t xml:space="preserve"> 21: </t>
    </r>
    <r>
      <rPr>
        <b/>
        <sz val="18"/>
        <rFont val="Times New Roman"/>
        <family val="1"/>
        <charset val="204"/>
      </rPr>
      <t xml:space="preserve"> Финансовый план субъекта электроэнергетики</t>
    </r>
  </si>
  <si>
    <t>Факт за 1 полугодие 2018 г.</t>
  </si>
  <si>
    <t>Факт за 9 месяцев2018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</si>
</sst>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#,##0.00_ ;[Red]\-#,##0.00\ "/>
    <numFmt numFmtId="177" formatCode="0.00_ ;[Red]\-0.00\ "/>
    <numFmt numFmtId="178" formatCode="#,##0.0000"/>
  </numFmts>
  <fonts count="7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i/>
      <sz val="10"/>
      <name val="Times New Roman CYR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0"/>
      <name val="Times New Roman Cyr"/>
    </font>
    <font>
      <sz val="11"/>
      <name val="Calibri"/>
      <family val="2"/>
      <charset val="204"/>
    </font>
    <font>
      <b/>
      <u/>
      <sz val="1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50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52" fillId="0" borderId="0"/>
    <xf numFmtId="0" fontId="1" fillId="0" borderId="0"/>
    <xf numFmtId="0" fontId="52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3" fillId="0" borderId="0"/>
    <xf numFmtId="0" fontId="50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5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50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  <xf numFmtId="0" fontId="1" fillId="0" borderId="0"/>
    <xf numFmtId="164" fontId="50" fillId="0" borderId="0" applyFont="0" applyFill="0" applyBorder="0" applyAlignment="0" applyProtection="0"/>
  </cellStyleXfs>
  <cellXfs count="406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9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9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9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9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left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left" vertical="center" wrapText="1"/>
    </xf>
    <xf numFmtId="0" fontId="29" fillId="27" borderId="11" xfId="58" applyFont="1" applyFill="1" applyBorder="1" applyAlignment="1" applyProtection="1">
      <alignment vertical="top" wrapText="1"/>
    </xf>
    <xf numFmtId="167" fontId="29" fillId="27" borderId="12" xfId="0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Alignment="1" applyProtection="1">
      <alignment vertical="center"/>
    </xf>
    <xf numFmtId="49" fontId="29" fillId="26" borderId="11" xfId="0" applyNumberFormat="1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167" fontId="29" fillId="26" borderId="12" xfId="0" applyNumberFormat="1" applyFont="1" applyFill="1" applyBorder="1" applyAlignment="1" applyProtection="1">
      <alignment horizontal="center" vertical="center"/>
    </xf>
    <xf numFmtId="167" fontId="29" fillId="26" borderId="11" xfId="0" applyNumberFormat="1" applyFont="1" applyFill="1" applyBorder="1" applyAlignment="1" applyProtection="1">
      <alignment vertical="center"/>
    </xf>
    <xf numFmtId="0" fontId="29" fillId="26" borderId="11" xfId="58" applyFont="1" applyFill="1" applyBorder="1" applyAlignment="1" applyProtection="1">
      <alignment horizontal="left" vertical="top" wrapText="1"/>
    </xf>
    <xf numFmtId="167" fontId="29" fillId="26" borderId="11" xfId="79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49" fontId="29" fillId="28" borderId="11" xfId="0" applyNumberFormat="1" applyFont="1" applyFill="1" applyBorder="1" applyAlignment="1" applyProtection="1">
      <alignment horizontal="center" vertical="center" wrapText="1"/>
    </xf>
    <xf numFmtId="0" fontId="29" fillId="28" borderId="11" xfId="58" applyFont="1" applyFill="1" applyBorder="1" applyAlignment="1" applyProtection="1">
      <alignment horizontal="left" vertical="top" wrapText="1"/>
    </xf>
    <xf numFmtId="167" fontId="29" fillId="28" borderId="11" xfId="79" applyNumberFormat="1" applyFont="1" applyFill="1" applyBorder="1" applyAlignment="1" applyProtection="1">
      <alignment horizontal="center"/>
    </xf>
    <xf numFmtId="167" fontId="29" fillId="28" borderId="11" xfId="0" applyNumberFormat="1" applyFont="1" applyFill="1" applyBorder="1" applyProtection="1"/>
    <xf numFmtId="0" fontId="51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4" borderId="11" xfId="79" applyNumberFormat="1" applyFont="1" applyFill="1" applyBorder="1" applyAlignment="1" applyProtection="1">
      <alignment horizontal="right"/>
    </xf>
    <xf numFmtId="167" fontId="29" fillId="25" borderId="14" xfId="79" applyNumberFormat="1" applyFont="1" applyFill="1" applyBorder="1" applyAlignment="1" applyProtection="1">
      <alignment horizontal="right"/>
      <protection locked="0"/>
    </xf>
    <xf numFmtId="167" fontId="29" fillId="26" borderId="12" xfId="0" applyNumberFormat="1" applyFont="1" applyFill="1" applyBorder="1" applyProtection="1">
      <protection locked="0"/>
    </xf>
    <xf numFmtId="167" fontId="29" fillId="26" borderId="12" xfId="0" applyNumberFormat="1" applyFont="1" applyFill="1" applyBorder="1" applyAlignment="1" applyProtection="1">
      <alignment vertical="center"/>
      <protection locked="0"/>
    </xf>
    <xf numFmtId="167" fontId="29" fillId="26" borderId="11" xfId="79" applyNumberFormat="1" applyFont="1" applyFill="1" applyBorder="1" applyAlignment="1" applyProtection="1">
      <alignment horizontal="right"/>
    </xf>
    <xf numFmtId="167" fontId="29" fillId="27" borderId="11" xfId="79" applyNumberFormat="1" applyFont="1" applyFill="1" applyBorder="1" applyAlignment="1" applyProtection="1">
      <alignment horizontal="right"/>
    </xf>
    <xf numFmtId="0" fontId="51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3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3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3" applyFont="1" applyFill="1" applyBorder="1" applyAlignment="1">
      <alignment horizontal="right" vertical="center"/>
    </xf>
    <xf numFmtId="2" fontId="1" fillId="26" borderId="19" xfId="73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3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3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2" fillId="0" borderId="19" xfId="73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3" applyNumberFormat="1" applyFont="1" applyFill="1" applyBorder="1" applyAlignment="1">
      <alignment horizontal="center" vertical="center" wrapText="1"/>
    </xf>
    <xf numFmtId="164" fontId="2" fillId="0" borderId="19" xfId="73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3" applyNumberFormat="1" applyFont="1" applyFill="1" applyBorder="1" applyAlignment="1">
      <alignment horizontal="center" vertical="center"/>
    </xf>
    <xf numFmtId="171" fontId="1" fillId="0" borderId="19" xfId="73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3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4" fontId="2" fillId="0" borderId="19" xfId="7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3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54" fillId="0" borderId="0" xfId="0" applyFont="1" applyFill="1" applyBorder="1" applyAlignment="1">
      <alignment horizontal="left" vertical="center" wrapText="1"/>
    </xf>
    <xf numFmtId="168" fontId="55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73" applyFont="1" applyFill="1" applyBorder="1" applyAlignment="1">
      <alignment horizontal="center" vertical="center"/>
    </xf>
    <xf numFmtId="164" fontId="33" fillId="0" borderId="19" xfId="73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73" applyFont="1" applyFill="1" applyBorder="1" applyAlignment="1">
      <alignment vertical="center"/>
    </xf>
    <xf numFmtId="9" fontId="33" fillId="0" borderId="19" xfId="67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4" fontId="33" fillId="0" borderId="19" xfId="72" applyFont="1" applyFill="1" applyBorder="1" applyAlignment="1">
      <alignment vertical="center"/>
    </xf>
    <xf numFmtId="164" fontId="56" fillId="0" borderId="19" xfId="72" applyFont="1" applyFill="1" applyBorder="1" applyAlignment="1">
      <alignment vertical="center"/>
    </xf>
    <xf numFmtId="164" fontId="50" fillId="0" borderId="19" xfId="72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50" fillId="0" borderId="0" xfId="67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56" fillId="0" borderId="19" xfId="72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3" applyNumberFormat="1" applyFont="1" applyFill="1" applyBorder="1" applyAlignment="1">
      <alignment horizontal="center" vertical="center"/>
    </xf>
    <xf numFmtId="169" fontId="33" fillId="0" borderId="19" xfId="73" applyNumberFormat="1" applyFont="1" applyFill="1" applyBorder="1" applyAlignment="1">
      <alignment horizontal="center" vertical="center"/>
    </xf>
    <xf numFmtId="169" fontId="56" fillId="0" borderId="19" xfId="73" applyNumberFormat="1" applyFont="1" applyFill="1" applyBorder="1" applyAlignment="1">
      <alignment horizontal="center" vertical="center"/>
    </xf>
    <xf numFmtId="169" fontId="56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7" fillId="0" borderId="19" xfId="0" applyFont="1" applyFill="1" applyBorder="1" applyAlignment="1">
      <alignment vertical="center"/>
    </xf>
    <xf numFmtId="1" fontId="56" fillId="0" borderId="19" xfId="0" applyNumberFormat="1" applyFont="1" applyFill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8" fillId="0" borderId="0" xfId="56" applyFont="1" applyFill="1" applyAlignment="1">
      <alignment vertical="center"/>
    </xf>
    <xf numFmtId="0" fontId="59" fillId="0" borderId="0" xfId="56" applyFont="1" applyFill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61" fillId="30" borderId="0" xfId="56" applyFont="1" applyFill="1" applyAlignment="1">
      <alignment horizontal="center" vertical="center"/>
    </xf>
    <xf numFmtId="0" fontId="62" fillId="30" borderId="0" xfId="56" applyFont="1" applyFill="1" applyAlignment="1">
      <alignment horizontal="center" vertical="center" wrapText="1"/>
    </xf>
    <xf numFmtId="0" fontId="60" fillId="0" borderId="0" xfId="56" applyFont="1" applyFill="1" applyAlignment="1">
      <alignment horizontal="center" vertical="center"/>
    </xf>
    <xf numFmtId="172" fontId="63" fillId="0" borderId="0" xfId="78" applyNumberFormat="1" applyFont="1" applyAlignment="1">
      <alignment horizontal="center" vertical="center"/>
    </xf>
    <xf numFmtId="172" fontId="64" fillId="0" borderId="0" xfId="78" applyNumberFormat="1" applyFont="1" applyAlignment="1">
      <alignment horizontal="center" vertical="center"/>
    </xf>
    <xf numFmtId="0" fontId="63" fillId="0" borderId="0" xfId="41" applyFont="1" applyFill="1" applyAlignment="1">
      <alignment vertical="center" wrapText="1"/>
    </xf>
    <xf numFmtId="0" fontId="63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60" fillId="0" borderId="0" xfId="56" applyNumberFormat="1" applyFont="1" applyFill="1" applyAlignment="1">
      <alignment horizontal="center" vertical="center"/>
    </xf>
    <xf numFmtId="171" fontId="64" fillId="0" borderId="0" xfId="78" applyNumberFormat="1" applyFont="1" applyAlignment="1">
      <alignment horizontal="center" vertical="center"/>
    </xf>
    <xf numFmtId="171" fontId="63" fillId="0" borderId="0" xfId="78" applyNumberFormat="1" applyFont="1" applyAlignment="1">
      <alignment horizontal="center" vertical="center"/>
    </xf>
    <xf numFmtId="0" fontId="65" fillId="0" borderId="0" xfId="56" applyFont="1" applyFill="1" applyAlignment="1">
      <alignment horizontal="center" vertical="center"/>
    </xf>
    <xf numFmtId="171" fontId="63" fillId="0" borderId="0" xfId="78" applyNumberFormat="1" applyFont="1" applyAlignment="1">
      <alignment horizontal="center" vertical="center" wrapText="1"/>
    </xf>
    <xf numFmtId="173" fontId="60" fillId="0" borderId="0" xfId="56" applyNumberFormat="1" applyFont="1" applyAlignment="1">
      <alignment vertical="center"/>
    </xf>
    <xf numFmtId="0" fontId="60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5" fillId="0" borderId="0" xfId="56" applyFont="1" applyAlignment="1">
      <alignment horizontal="center" vertical="center"/>
    </xf>
    <xf numFmtId="164" fontId="63" fillId="0" borderId="0" xfId="78" applyNumberFormat="1" applyFont="1" applyAlignment="1">
      <alignment horizontal="center" vertical="center"/>
    </xf>
    <xf numFmtId="0" fontId="63" fillId="0" borderId="0" xfId="56" applyFont="1" applyAlignment="1">
      <alignment horizontal="center" vertical="center"/>
    </xf>
    <xf numFmtId="4" fontId="60" fillId="0" borderId="0" xfId="56" applyNumberFormat="1" applyFont="1" applyAlignment="1">
      <alignment horizontal="center" vertical="center"/>
    </xf>
    <xf numFmtId="0" fontId="64" fillId="31" borderId="0" xfId="56" applyFont="1" applyFill="1" applyAlignment="1">
      <alignment horizontal="center" vertical="center"/>
    </xf>
    <xf numFmtId="171" fontId="64" fillId="31" borderId="0" xfId="78" applyNumberFormat="1" applyFont="1" applyFill="1" applyAlignment="1">
      <alignment horizontal="center" vertical="center"/>
    </xf>
    <xf numFmtId="172" fontId="64" fillId="31" borderId="0" xfId="78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4" fontId="63" fillId="0" borderId="0" xfId="68" applyNumberFormat="1" applyFont="1" applyAlignment="1">
      <alignment horizontal="center" vertical="center"/>
    </xf>
    <xf numFmtId="175" fontId="59" fillId="0" borderId="0" xfId="56" applyNumberFormat="1" applyFont="1" applyAlignment="1">
      <alignment horizontal="center" vertical="center"/>
    </xf>
    <xf numFmtId="0" fontId="64" fillId="0" borderId="0" xfId="56" applyFont="1" applyAlignment="1">
      <alignment horizontal="right" vertical="center"/>
    </xf>
    <xf numFmtId="173" fontId="60" fillId="0" borderId="0" xfId="56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3" fontId="60" fillId="0" borderId="0" xfId="56" applyNumberFormat="1" applyFont="1" applyAlignment="1">
      <alignment horizontal="center" vertical="center"/>
    </xf>
    <xf numFmtId="0" fontId="62" fillId="30" borderId="0" xfId="56" applyFont="1" applyFill="1" applyAlignment="1">
      <alignment horizontal="center" vertical="center"/>
    </xf>
    <xf numFmtId="0" fontId="66" fillId="31" borderId="0" xfId="56" applyFont="1" applyFill="1" applyAlignment="1">
      <alignment horizontal="center" vertical="center"/>
    </xf>
    <xf numFmtId="171" fontId="66" fillId="31" borderId="0" xfId="78" applyNumberFormat="1" applyFont="1" applyFill="1" applyAlignment="1">
      <alignment horizontal="center" vertical="center"/>
    </xf>
    <xf numFmtId="0" fontId="67" fillId="0" borderId="0" xfId="56" applyFont="1" applyAlignment="1">
      <alignment horizontal="right" vertical="center"/>
    </xf>
    <xf numFmtId="171" fontId="67" fillId="0" borderId="0" xfId="78" applyNumberFormat="1" applyFont="1" applyAlignment="1">
      <alignment horizontal="center" vertical="center"/>
    </xf>
    <xf numFmtId="0" fontId="68" fillId="0" borderId="0" xfId="56" applyFont="1" applyAlignment="1">
      <alignment horizontal="center" vertical="center"/>
    </xf>
    <xf numFmtId="171" fontId="68" fillId="0" borderId="0" xfId="78" applyNumberFormat="1" applyFont="1" applyAlignment="1">
      <alignment horizontal="center" vertical="center"/>
    </xf>
    <xf numFmtId="3" fontId="63" fillId="0" borderId="0" xfId="56" applyNumberFormat="1" applyFont="1" applyAlignment="1">
      <alignment horizontal="right" vertical="center"/>
    </xf>
    <xf numFmtId="0" fontId="60" fillId="0" borderId="0" xfId="56" applyFont="1" applyAlignment="1">
      <alignment horizontal="right" vertical="center"/>
    </xf>
    <xf numFmtId="1" fontId="60" fillId="0" borderId="0" xfId="56" applyNumberFormat="1" applyFont="1" applyAlignment="1">
      <alignment vertical="center"/>
    </xf>
    <xf numFmtId="171" fontId="66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4" fillId="31" borderId="0" xfId="56" applyFont="1" applyFill="1" applyAlignment="1">
      <alignment horizontal="right" vertical="center"/>
    </xf>
    <xf numFmtId="171" fontId="64" fillId="31" borderId="0" xfId="56" applyNumberFormat="1" applyFont="1" applyFill="1" applyAlignment="1">
      <alignment horizontal="center" vertical="center"/>
    </xf>
    <xf numFmtId="171" fontId="63" fillId="0" borderId="0" xfId="56" applyNumberFormat="1" applyFont="1" applyAlignment="1">
      <alignment horizontal="center" vertical="center"/>
    </xf>
    <xf numFmtId="9" fontId="63" fillId="0" borderId="0" xfId="66" applyFont="1" applyAlignment="1">
      <alignment horizontal="center" vertical="center"/>
    </xf>
    <xf numFmtId="3" fontId="59" fillId="0" borderId="0" xfId="56" applyNumberFormat="1" applyFont="1" applyAlignment="1">
      <alignment horizontal="center" vertical="center"/>
    </xf>
    <xf numFmtId="171" fontId="64" fillId="0" borderId="0" xfId="77" applyNumberFormat="1" applyFont="1" applyAlignment="1">
      <alignment horizontal="center" vertical="center"/>
    </xf>
    <xf numFmtId="171" fontId="69" fillId="0" borderId="0" xfId="56" applyNumberFormat="1" applyFont="1" applyAlignment="1">
      <alignment horizontal="center" vertical="center"/>
    </xf>
    <xf numFmtId="171" fontId="63" fillId="0" borderId="0" xfId="77" applyNumberFormat="1" applyFont="1" applyAlignment="1">
      <alignment horizontal="center" vertical="center"/>
    </xf>
    <xf numFmtId="9" fontId="69" fillId="26" borderId="0" xfId="68" applyFont="1" applyFill="1" applyAlignment="1">
      <alignment horizontal="center" vertical="center"/>
    </xf>
    <xf numFmtId="171" fontId="59" fillId="0" borderId="0" xfId="78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 wrapText="1"/>
    </xf>
    <xf numFmtId="0" fontId="63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60" fillId="0" borderId="0" xfId="67" applyNumberFormat="1" applyFont="1" applyAlignment="1">
      <alignment horizontal="center" vertical="center"/>
    </xf>
    <xf numFmtId="0" fontId="70" fillId="0" borderId="0" xfId="56" applyFont="1" applyAlignment="1">
      <alignment horizontal="center" vertical="center"/>
    </xf>
    <xf numFmtId="174" fontId="63" fillId="0" borderId="0" xfId="67" applyNumberFormat="1" applyFont="1" applyAlignment="1">
      <alignment horizontal="center" vertical="center"/>
    </xf>
    <xf numFmtId="0" fontId="60" fillId="0" borderId="0" xfId="56" applyFont="1" applyAlignment="1">
      <alignment vertical="center" wrapText="1"/>
    </xf>
    <xf numFmtId="174" fontId="63" fillId="0" borderId="0" xfId="66" applyNumberFormat="1" applyFont="1" applyAlignment="1">
      <alignment horizontal="center" vertical="center"/>
    </xf>
    <xf numFmtId="0" fontId="71" fillId="0" borderId="0" xfId="0" applyFont="1" applyAlignment="1">
      <alignment vertical="center" wrapText="1"/>
    </xf>
    <xf numFmtId="0" fontId="71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5" fillId="0" borderId="10" xfId="0" applyFont="1" applyBorder="1" applyAlignment="1">
      <alignment horizontal="left" vertical="top" wrapText="1"/>
    </xf>
    <xf numFmtId="3" fontId="55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49" fontId="27" fillId="0" borderId="28" xfId="0" applyNumberFormat="1" applyFont="1" applyFill="1" applyBorder="1" applyAlignment="1">
      <alignment horizontal="center" vertical="center"/>
    </xf>
    <xf numFmtId="49" fontId="27" fillId="0" borderId="29" xfId="0" applyNumberFormat="1" applyFont="1" applyFill="1" applyBorder="1" applyAlignment="1">
      <alignment horizontal="center" vertical="center"/>
    </xf>
    <xf numFmtId="49" fontId="27" fillId="0" borderId="30" xfId="0" applyNumberFormat="1" applyFont="1" applyFill="1" applyBorder="1" applyAlignment="1">
      <alignment horizontal="center" vertical="center"/>
    </xf>
    <xf numFmtId="0" fontId="27" fillId="0" borderId="31" xfId="43" applyFont="1" applyFill="1" applyBorder="1" applyAlignment="1">
      <alignment horizontal="center" vertical="center"/>
    </xf>
    <xf numFmtId="0" fontId="27" fillId="0" borderId="32" xfId="43" applyFont="1" applyFill="1" applyBorder="1" applyAlignment="1">
      <alignment horizontal="center" vertical="center"/>
    </xf>
    <xf numFmtId="49" fontId="27" fillId="0" borderId="28" xfId="43" applyNumberFormat="1" applyFont="1" applyFill="1" applyBorder="1" applyAlignment="1">
      <alignment horizontal="center" vertical="center"/>
    </xf>
    <xf numFmtId="49" fontId="27" fillId="0" borderId="29" xfId="43" applyNumberFormat="1" applyFont="1" applyFill="1" applyBorder="1" applyAlignment="1">
      <alignment horizontal="center" vertical="center"/>
    </xf>
    <xf numFmtId="49" fontId="26" fillId="0" borderId="33" xfId="43" applyNumberFormat="1" applyFont="1" applyFill="1" applyBorder="1" applyAlignment="1">
      <alignment horizontal="left" vertical="center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6" fillId="0" borderId="19" xfId="43" applyFont="1" applyFill="1" applyBorder="1" applyAlignment="1">
      <alignment horizontal="center" vertical="center" wrapText="1"/>
    </xf>
    <xf numFmtId="49" fontId="44" fillId="0" borderId="29" xfId="43" applyNumberFormat="1" applyFont="1" applyFill="1" applyBorder="1" applyAlignment="1">
      <alignment horizontal="center" vertical="center"/>
    </xf>
    <xf numFmtId="0" fontId="44" fillId="0" borderId="35" xfId="43" applyFont="1" applyFill="1" applyBorder="1" applyAlignment="1">
      <alignment horizontal="center" vertical="center" wrapText="1"/>
    </xf>
    <xf numFmtId="0" fontId="44" fillId="0" borderId="32" xfId="43" applyFont="1" applyFill="1" applyBorder="1" applyAlignment="1">
      <alignment horizontal="center" vertical="center" wrapText="1"/>
    </xf>
    <xf numFmtId="0" fontId="27" fillId="0" borderId="36" xfId="43" applyFont="1" applyFill="1" applyBorder="1" applyAlignment="1">
      <alignment horizontal="center" vertical="center"/>
    </xf>
    <xf numFmtId="0" fontId="27" fillId="0" borderId="37" xfId="43" applyFont="1" applyFill="1" applyBorder="1" applyAlignment="1">
      <alignment horizontal="center" vertical="center"/>
    </xf>
    <xf numFmtId="0" fontId="27" fillId="0" borderId="37" xfId="43" applyFont="1" applyFill="1" applyBorder="1" applyAlignment="1">
      <alignment horizontal="center" vertical="center" wrapText="1"/>
    </xf>
    <xf numFmtId="0" fontId="27" fillId="0" borderId="31" xfId="43" applyFont="1" applyFill="1" applyBorder="1" applyAlignment="1">
      <alignment horizontal="center" vertical="center" wrapText="1"/>
    </xf>
    <xf numFmtId="49" fontId="27" fillId="0" borderId="0" xfId="43" applyNumberFormat="1" applyFont="1" applyFill="1" applyAlignment="1">
      <alignment horizontal="center" vertical="center"/>
    </xf>
    <xf numFmtId="49" fontId="27" fillId="0" borderId="38" xfId="0" applyNumberFormat="1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vertical="center" wrapText="1"/>
    </xf>
    <xf numFmtId="49" fontId="27" fillId="0" borderId="40" xfId="0" applyNumberFormat="1" applyFont="1" applyFill="1" applyBorder="1" applyAlignment="1">
      <alignment horizontal="center" vertical="center"/>
    </xf>
    <xf numFmtId="0" fontId="27" fillId="0" borderId="41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vertical="center" wrapText="1"/>
    </xf>
    <xf numFmtId="0" fontId="0" fillId="0" borderId="42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vertical="center" wrapText="1"/>
    </xf>
    <xf numFmtId="0" fontId="4" fillId="0" borderId="37" xfId="43" applyFont="1" applyFill="1" applyBorder="1" applyAlignment="1">
      <alignment horizontal="center" vertical="center" wrapText="1"/>
    </xf>
    <xf numFmtId="0" fontId="4" fillId="0" borderId="31" xfId="43" applyFont="1" applyFill="1" applyBorder="1" applyAlignment="1">
      <alignment horizontal="center" vertical="center" wrapText="1"/>
    </xf>
    <xf numFmtId="49" fontId="42" fillId="0" borderId="38" xfId="43" applyNumberFormat="1" applyFont="1" applyFill="1" applyBorder="1" applyAlignment="1">
      <alignment horizontal="center" vertical="center" wrapText="1"/>
    </xf>
    <xf numFmtId="49" fontId="42" fillId="0" borderId="28" xfId="43" applyNumberFormat="1" applyFont="1" applyFill="1" applyBorder="1" applyAlignment="1">
      <alignment horizontal="center" vertical="center" wrapText="1"/>
    </xf>
    <xf numFmtId="0" fontId="3" fillId="0" borderId="39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49" fontId="47" fillId="0" borderId="38" xfId="43" applyNumberFormat="1" applyFont="1" applyFill="1" applyBorder="1" applyAlignment="1">
      <alignment horizontal="center" vertical="center" wrapText="1"/>
    </xf>
    <xf numFmtId="49" fontId="47" fillId="0" borderId="28" xfId="43" applyNumberFormat="1" applyFont="1" applyFill="1" applyBorder="1" applyAlignment="1">
      <alignment horizontal="center" vertical="center" wrapText="1"/>
    </xf>
    <xf numFmtId="0" fontId="4" fillId="0" borderId="39" xfId="43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0" fontId="3" fillId="0" borderId="37" xfId="43" applyFont="1" applyFill="1" applyBorder="1" applyAlignment="1">
      <alignment horizontal="center" vertical="center" wrapText="1"/>
    </xf>
    <xf numFmtId="0" fontId="3" fillId="0" borderId="31" xfId="43" applyFont="1" applyFill="1" applyBorder="1" applyAlignment="1">
      <alignment horizontal="center" vertical="center" wrapText="1"/>
    </xf>
    <xf numFmtId="3" fontId="0" fillId="0" borderId="19" xfId="0" applyNumberFormat="1" applyFont="1" applyFill="1" applyBorder="1"/>
    <xf numFmtId="3" fontId="0" fillId="0" borderId="35" xfId="0" applyNumberFormat="1" applyFont="1" applyFill="1" applyBorder="1"/>
    <xf numFmtId="4" fontId="0" fillId="0" borderId="19" xfId="0" applyNumberFormat="1" applyFont="1" applyFill="1" applyBorder="1"/>
    <xf numFmtId="4" fontId="0" fillId="0" borderId="35" xfId="0" applyNumberFormat="1" applyFont="1" applyFill="1" applyBorder="1"/>
    <xf numFmtId="4" fontId="0" fillId="0" borderId="39" xfId="0" applyNumberFormat="1" applyFont="1" applyFill="1" applyBorder="1"/>
    <xf numFmtId="4" fontId="0" fillId="0" borderId="17" xfId="0" applyNumberFormat="1" applyFont="1" applyFill="1" applyBorder="1"/>
    <xf numFmtId="164" fontId="48" fillId="0" borderId="39" xfId="43" applyNumberFormat="1" applyFont="1" applyFill="1" applyBorder="1" applyAlignment="1">
      <alignment horizontal="right"/>
    </xf>
    <xf numFmtId="0" fontId="45" fillId="0" borderId="25" xfId="43" applyFont="1" applyFill="1" applyBorder="1" applyAlignment="1">
      <alignment horizontal="center" vertical="center" wrapText="1"/>
    </xf>
    <xf numFmtId="0" fontId="45" fillId="0" borderId="43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17" xfId="43" applyFont="1" applyFill="1" applyBorder="1" applyAlignment="1">
      <alignment horizontal="left" vertical="center" wrapText="1"/>
    </xf>
    <xf numFmtId="0" fontId="1" fillId="0" borderId="35" xfId="43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0" fillId="0" borderId="19" xfId="0" applyBorder="1"/>
    <xf numFmtId="0" fontId="51" fillId="0" borderId="19" xfId="0" applyFont="1" applyBorder="1" applyAlignment="1">
      <alignment horizontal="center"/>
    </xf>
    <xf numFmtId="4" fontId="0" fillId="0" borderId="19" xfId="0" applyNumberFormat="1" applyBorder="1"/>
    <xf numFmtId="0" fontId="0" fillId="0" borderId="19" xfId="0" applyFont="1" applyBorder="1" applyAlignment="1">
      <alignment horizontal="center" wrapText="1"/>
    </xf>
    <xf numFmtId="0" fontId="0" fillId="0" borderId="19" xfId="0" applyFont="1" applyBorder="1" applyAlignment="1">
      <alignment horizontal="center"/>
    </xf>
    <xf numFmtId="4" fontId="0" fillId="0" borderId="19" xfId="0" applyNumberFormat="1" applyFont="1" applyBorder="1" applyAlignment="1"/>
    <xf numFmtId="0" fontId="51" fillId="32" borderId="19" xfId="0" applyFont="1" applyFill="1" applyBorder="1" applyAlignment="1">
      <alignment horizontal="center"/>
    </xf>
    <xf numFmtId="0" fontId="51" fillId="32" borderId="19" xfId="0" applyFont="1" applyFill="1" applyBorder="1" applyAlignment="1">
      <alignment horizontal="center" wrapText="1"/>
    </xf>
    <xf numFmtId="4" fontId="0" fillId="0" borderId="19" xfId="0" applyNumberFormat="1" applyFont="1" applyFill="1" applyBorder="1" applyAlignment="1"/>
    <xf numFmtId="177" fontId="0" fillId="0" borderId="19" xfId="0" applyNumberFormat="1" applyFont="1" applyFill="1" applyBorder="1"/>
    <xf numFmtId="176" fontId="0" fillId="0" borderId="19" xfId="0" applyNumberFormat="1" applyFont="1" applyFill="1" applyBorder="1"/>
    <xf numFmtId="9" fontId="1" fillId="0" borderId="0" xfId="63" applyFont="1" applyFill="1" applyAlignment="1">
      <alignment vertical="center"/>
    </xf>
    <xf numFmtId="164" fontId="72" fillId="0" borderId="0" xfId="43" applyNumberFormat="1" applyFont="1" applyFill="1" applyAlignment="1">
      <alignment horizontal="center" vertical="center" wrapText="1"/>
    </xf>
    <xf numFmtId="0" fontId="73" fillId="0" borderId="0" xfId="43" applyFont="1" applyFill="1"/>
    <xf numFmtId="4" fontId="0" fillId="0" borderId="19" xfId="0" applyNumberFormat="1" applyFont="1" applyFill="1" applyBorder="1" applyAlignment="1">
      <alignment horizontal="right"/>
    </xf>
    <xf numFmtId="0" fontId="1" fillId="0" borderId="39" xfId="0" applyFont="1" applyFill="1" applyBorder="1" applyAlignment="1">
      <alignment horizontal="left" vertical="center" wrapText="1"/>
    </xf>
    <xf numFmtId="4" fontId="0" fillId="0" borderId="42" xfId="0" applyNumberFormat="1" applyFont="1" applyFill="1" applyBorder="1"/>
    <xf numFmtId="0" fontId="1" fillId="0" borderId="0" xfId="43" applyFont="1" applyFill="1" applyAlignment="1">
      <alignment vertical="center"/>
    </xf>
    <xf numFmtId="0" fontId="1" fillId="0" borderId="0" xfId="43" applyFont="1" applyFill="1" applyAlignment="1">
      <alignment horizontal="right" vertical="center"/>
    </xf>
    <xf numFmtId="0" fontId="26" fillId="0" borderId="31" xfId="43" applyFont="1" applyFill="1" applyBorder="1" applyAlignment="1">
      <alignment horizontal="center" vertical="center" wrapText="1"/>
    </xf>
    <xf numFmtId="49" fontId="44" fillId="0" borderId="32" xfId="43" applyNumberFormat="1" applyFont="1" applyFill="1" applyBorder="1" applyAlignment="1">
      <alignment horizontal="center" vertical="center"/>
    </xf>
    <xf numFmtId="4" fontId="0" fillId="0" borderId="37" xfId="0" applyNumberFormat="1" applyFont="1" applyFill="1" applyBorder="1"/>
    <xf numFmtId="4" fontId="0" fillId="0" borderId="31" xfId="0" applyNumberFormat="1" applyFont="1" applyFill="1" applyBorder="1" applyAlignment="1">
      <alignment horizontal="right"/>
    </xf>
    <xf numFmtId="4" fontId="0" fillId="0" borderId="31" xfId="0" applyNumberFormat="1" applyFont="1" applyFill="1" applyBorder="1"/>
    <xf numFmtId="4" fontId="0" fillId="0" borderId="32" xfId="0" applyNumberFormat="1" applyFont="1" applyFill="1" applyBorder="1"/>
    <xf numFmtId="0" fontId="0" fillId="0" borderId="41" xfId="0" applyFont="1" applyFill="1" applyBorder="1" applyAlignment="1">
      <alignment horizontal="center" vertical="center"/>
    </xf>
    <xf numFmtId="164" fontId="48" fillId="0" borderId="37" xfId="43" applyNumberFormat="1" applyFont="1" applyFill="1" applyBorder="1" applyAlignment="1">
      <alignment horizontal="right"/>
    </xf>
    <xf numFmtId="4" fontId="1" fillId="0" borderId="0" xfId="43" applyNumberFormat="1" applyFont="1" applyFill="1" applyAlignment="1">
      <alignment vertical="center"/>
    </xf>
    <xf numFmtId="0" fontId="0" fillId="0" borderId="39" xfId="0" applyFont="1" applyFill="1" applyBorder="1"/>
    <xf numFmtId="0" fontId="0" fillId="0" borderId="37" xfId="0" applyFont="1" applyFill="1" applyBorder="1"/>
    <xf numFmtId="10" fontId="50" fillId="0" borderId="19" xfId="63" applyNumberFormat="1" applyFont="1" applyFill="1" applyBorder="1" applyAlignment="1">
      <alignment horizontal="right"/>
    </xf>
    <xf numFmtId="10" fontId="50" fillId="0" borderId="31" xfId="63" applyNumberFormat="1" applyFont="1" applyFill="1" applyBorder="1" applyAlignment="1">
      <alignment horizontal="right"/>
    </xf>
    <xf numFmtId="0" fontId="1" fillId="0" borderId="35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vertical="center" wrapText="1"/>
    </xf>
    <xf numFmtId="4" fontId="0" fillId="0" borderId="36" xfId="0" applyNumberFormat="1" applyFont="1" applyFill="1" applyBorder="1"/>
    <xf numFmtId="177" fontId="0" fillId="0" borderId="31" xfId="0" applyNumberFormat="1" applyFont="1" applyFill="1" applyBorder="1"/>
    <xf numFmtId="176" fontId="0" fillId="0" borderId="31" xfId="0" applyNumberFormat="1" applyFont="1" applyFill="1" applyBorder="1"/>
    <xf numFmtId="3" fontId="0" fillId="0" borderId="32" xfId="0" applyNumberFormat="1" applyFont="1" applyFill="1" applyBorder="1"/>
    <xf numFmtId="4" fontId="0" fillId="0" borderId="41" xfId="0" applyNumberFormat="1" applyFont="1" applyFill="1" applyBorder="1"/>
    <xf numFmtId="176" fontId="0" fillId="0" borderId="17" xfId="0" applyNumberFormat="1" applyFont="1" applyFill="1" applyBorder="1"/>
    <xf numFmtId="4" fontId="73" fillId="0" borderId="0" xfId="43" applyNumberFormat="1" applyFont="1" applyFill="1" applyAlignment="1">
      <alignment vertical="center"/>
    </xf>
    <xf numFmtId="4" fontId="0" fillId="0" borderId="31" xfId="0" applyNumberFormat="1" applyFill="1" applyBorder="1"/>
    <xf numFmtId="177" fontId="0" fillId="0" borderId="31" xfId="0" applyNumberFormat="1" applyFill="1" applyBorder="1"/>
    <xf numFmtId="176" fontId="0" fillId="0" borderId="36" xfId="0" applyNumberFormat="1" applyFill="1" applyBorder="1"/>
    <xf numFmtId="4" fontId="55" fillId="0" borderId="0" xfId="43" applyNumberFormat="1" applyFont="1" applyFill="1" applyAlignment="1">
      <alignment vertical="center"/>
    </xf>
    <xf numFmtId="178" fontId="55" fillId="0" borderId="0" xfId="43" applyNumberFormat="1" applyFont="1" applyFill="1" applyAlignment="1">
      <alignment vertical="center"/>
    </xf>
    <xf numFmtId="10" fontId="50" fillId="0" borderId="51" xfId="63" applyNumberFormat="1" applyFont="1" applyFill="1" applyBorder="1" applyAlignment="1">
      <alignment horizontal="right"/>
    </xf>
    <xf numFmtId="10" fontId="50" fillId="0" borderId="28" xfId="63" applyNumberFormat="1" applyFont="1" applyFill="1" applyBorder="1" applyAlignment="1">
      <alignment horizontal="right"/>
    </xf>
    <xf numFmtId="0" fontId="63" fillId="0" borderId="0" xfId="56" applyFont="1" applyAlignment="1">
      <alignment horizontal="center" vertical="center" wrapText="1"/>
    </xf>
    <xf numFmtId="0" fontId="2" fillId="33" borderId="44" xfId="0" applyFont="1" applyFill="1" applyBorder="1" applyAlignment="1">
      <alignment horizontal="center" vertical="center" wrapText="1"/>
    </xf>
    <xf numFmtId="0" fontId="2" fillId="33" borderId="0" xfId="0" applyFont="1" applyFill="1" applyBorder="1" applyAlignment="1">
      <alignment horizontal="center" vertical="center" wrapText="1"/>
    </xf>
    <xf numFmtId="0" fontId="2" fillId="33" borderId="19" xfId="0" applyFont="1" applyFill="1" applyBorder="1" applyAlignment="1">
      <alignment horizontal="center" vertical="center" wrapText="1"/>
    </xf>
    <xf numFmtId="0" fontId="63" fillId="0" borderId="0" xfId="56" applyFont="1" applyAlignment="1">
      <alignment horizontal="left" vertical="center" wrapText="1"/>
    </xf>
    <xf numFmtId="0" fontId="63" fillId="0" borderId="0" xfId="41" applyFont="1" applyFill="1" applyAlignment="1">
      <alignment horizontal="center" vertical="center" wrapText="1"/>
    </xf>
    <xf numFmtId="0" fontId="43" fillId="0" borderId="0" xfId="43" applyFont="1" applyFill="1" applyAlignment="1">
      <alignment horizontal="center" vertical="center"/>
    </xf>
    <xf numFmtId="0" fontId="2" fillId="0" borderId="46" xfId="43" applyFont="1" applyFill="1" applyBorder="1" applyAlignment="1">
      <alignment horizontal="center" vertical="center" wrapText="1"/>
    </xf>
    <xf numFmtId="0" fontId="2" fillId="0" borderId="50" xfId="43" applyFont="1" applyFill="1" applyBorder="1" applyAlignment="1">
      <alignment horizontal="center" vertical="center" wrapText="1"/>
    </xf>
    <xf numFmtId="0" fontId="27" fillId="0" borderId="0" xfId="43" applyNumberFormat="1" applyFont="1" applyFill="1" applyAlignment="1">
      <alignment horizontal="left" vertical="top" wrapText="1"/>
    </xf>
    <xf numFmtId="0" fontId="45" fillId="0" borderId="43" xfId="43" applyFont="1" applyFill="1" applyBorder="1" applyAlignment="1">
      <alignment horizontal="center" vertical="center"/>
    </xf>
    <xf numFmtId="49" fontId="46" fillId="0" borderId="20" xfId="43" applyNumberFormat="1" applyFont="1" applyFill="1" applyBorder="1" applyAlignment="1">
      <alignment horizontal="center" vertical="center"/>
    </xf>
    <xf numFmtId="49" fontId="46" fillId="0" borderId="45" xfId="43" applyNumberFormat="1" applyFont="1" applyFill="1" applyBorder="1" applyAlignment="1">
      <alignment horizontal="center" vertical="center"/>
    </xf>
    <xf numFmtId="49" fontId="46" fillId="0" borderId="49" xfId="43" applyNumberFormat="1" applyFont="1" applyFill="1" applyBorder="1" applyAlignment="1">
      <alignment horizontal="center" vertical="center"/>
    </xf>
    <xf numFmtId="49" fontId="27" fillId="0" borderId="0" xfId="43" applyNumberFormat="1" applyFont="1" applyFill="1" applyAlignment="1">
      <alignment horizontal="left" vertical="center"/>
    </xf>
    <xf numFmtId="0" fontId="1" fillId="0" borderId="21" xfId="43" applyFont="1" applyFill="1" applyBorder="1" applyAlignment="1">
      <alignment horizontal="left" vertical="center" wrapText="1"/>
    </xf>
    <xf numFmtId="0" fontId="1" fillId="0" borderId="34" xfId="43" applyFont="1" applyFill="1" applyBorder="1" applyAlignment="1">
      <alignment horizontal="left" vertical="center" wrapText="1"/>
    </xf>
    <xf numFmtId="49" fontId="27" fillId="0" borderId="0" xfId="43" applyNumberFormat="1" applyFont="1" applyFill="1" applyAlignment="1">
      <alignment horizontal="left" vertical="center" wrapText="1"/>
    </xf>
    <xf numFmtId="0" fontId="45" fillId="0" borderId="47" xfId="43" applyFont="1" applyFill="1" applyBorder="1" applyAlignment="1">
      <alignment horizontal="center" vertical="center" wrapText="1"/>
    </xf>
    <xf numFmtId="0" fontId="45" fillId="0" borderId="48" xfId="43" applyFont="1" applyFill="1" applyBorder="1" applyAlignment="1">
      <alignment horizontal="center" vertical="center" wrapText="1"/>
    </xf>
  </cellXfs>
  <cellStyles count="83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D000000}"/>
    <cellStyle name="Заголовок 2 2" xfId="30" xr:uid="{00000000-0005-0000-0000-00001E000000}"/>
    <cellStyle name="Заголовок 3 2" xfId="31" xr:uid="{00000000-0005-0000-0000-00001F000000}"/>
    <cellStyle name="Заголовок 4 2" xfId="32" xr:uid="{00000000-0005-0000-0000-000020000000}"/>
    <cellStyle name="Итог 2" xfId="33" xr:uid="{00000000-0005-0000-0000-000021000000}"/>
    <cellStyle name="Контрольная ячейка 2" xfId="34" xr:uid="{00000000-0005-0000-0000-000022000000}"/>
    <cellStyle name="Название 2" xfId="35" xr:uid="{00000000-0005-0000-0000-000023000000}"/>
    <cellStyle name="Нейтральный 2" xfId="36" xr:uid="{00000000-0005-0000-0000-000024000000}"/>
    <cellStyle name="Обычный" xfId="0" builtinId="0"/>
    <cellStyle name="Обычный 12" xfId="37" xr:uid="{00000000-0005-0000-0000-000026000000}"/>
    <cellStyle name="Обычный 12 2" xfId="38" xr:uid="{00000000-0005-0000-0000-000027000000}"/>
    <cellStyle name="Обычный 2" xfId="39" xr:uid="{00000000-0005-0000-0000-000028000000}"/>
    <cellStyle name="Обычный 2 26 2" xfId="40" xr:uid="{00000000-0005-0000-0000-000029000000}"/>
    <cellStyle name="Обычный 3" xfId="41" xr:uid="{00000000-0005-0000-0000-00002A000000}"/>
    <cellStyle name="Обычный 3 10 2" xfId="42" xr:uid="{00000000-0005-0000-0000-00002B000000}"/>
    <cellStyle name="Обычный 3 2" xfId="43" xr:uid="{00000000-0005-0000-0000-00002C000000}"/>
    <cellStyle name="Обычный 3 2 2 2" xfId="44" xr:uid="{00000000-0005-0000-0000-00002D000000}"/>
    <cellStyle name="Обычный 3 21" xfId="45" xr:uid="{00000000-0005-0000-0000-00002E000000}"/>
    <cellStyle name="Обычный 3 3 2" xfId="81" xr:uid="{00000000-0005-0000-0000-00002F000000}"/>
    <cellStyle name="Обычный 30" xfId="46" xr:uid="{00000000-0005-0000-0000-000030000000}"/>
    <cellStyle name="Обычный 4" xfId="47" xr:uid="{00000000-0005-0000-0000-000031000000}"/>
    <cellStyle name="Обычный 4 2" xfId="48" xr:uid="{00000000-0005-0000-0000-000032000000}"/>
    <cellStyle name="Обычный 5" xfId="49" xr:uid="{00000000-0005-0000-0000-000033000000}"/>
    <cellStyle name="Обычный 6" xfId="50" xr:uid="{00000000-0005-0000-0000-000034000000}"/>
    <cellStyle name="Обычный 6 2" xfId="51" xr:uid="{00000000-0005-0000-0000-000035000000}"/>
    <cellStyle name="Обычный 6 2 2" xfId="52" xr:uid="{00000000-0005-0000-0000-000036000000}"/>
    <cellStyle name="Обычный 6 2 3" xfId="53" xr:uid="{00000000-0005-0000-0000-000037000000}"/>
    <cellStyle name="Обычный 7" xfId="54" xr:uid="{00000000-0005-0000-0000-000038000000}"/>
    <cellStyle name="Обычный 7 2" xfId="55" xr:uid="{00000000-0005-0000-0000-000039000000}"/>
    <cellStyle name="Обычный 8" xfId="56" xr:uid="{00000000-0005-0000-0000-00003A000000}"/>
    <cellStyle name="Обычный_BPnov (1)" xfId="57" xr:uid="{00000000-0005-0000-0000-00003B000000}"/>
    <cellStyle name="Обычный_Сводка для эот" xfId="58" xr:uid="{00000000-0005-0000-0000-00003C000000}"/>
    <cellStyle name="Обычный_Формат МЭ  - (кор  08 09 2010) 2" xfId="59" xr:uid="{00000000-0005-0000-0000-00003D000000}"/>
    <cellStyle name="Плохой 2" xfId="60" xr:uid="{00000000-0005-0000-0000-00003E000000}"/>
    <cellStyle name="Пояснение 2" xfId="61" xr:uid="{00000000-0005-0000-0000-00003F000000}"/>
    <cellStyle name="Примечание 2" xfId="62" xr:uid="{00000000-0005-0000-0000-000040000000}"/>
    <cellStyle name="Процентный" xfId="63" builtinId="5"/>
    <cellStyle name="Процентный 2" xfId="64" xr:uid="{00000000-0005-0000-0000-000042000000}"/>
    <cellStyle name="Процентный 2 3" xfId="65" xr:uid="{00000000-0005-0000-0000-000043000000}"/>
    <cellStyle name="Процентный 2 3 2" xfId="66" xr:uid="{00000000-0005-0000-0000-000044000000}"/>
    <cellStyle name="Процентный 3" xfId="67" xr:uid="{00000000-0005-0000-0000-000045000000}"/>
    <cellStyle name="Процентный 4" xfId="68" xr:uid="{00000000-0005-0000-0000-000046000000}"/>
    <cellStyle name="Связанная ячейка 2" xfId="69" xr:uid="{00000000-0005-0000-0000-000047000000}"/>
    <cellStyle name="Стиль 1" xfId="70" xr:uid="{00000000-0005-0000-0000-000048000000}"/>
    <cellStyle name="Текст предупреждения 2" xfId="71" xr:uid="{00000000-0005-0000-0000-000049000000}"/>
    <cellStyle name="Финансовый" xfId="72" builtinId="3"/>
    <cellStyle name="Финансовый 2" xfId="73" xr:uid="{00000000-0005-0000-0000-00004B000000}"/>
    <cellStyle name="Финансовый 2 2 2 2 2" xfId="74" xr:uid="{00000000-0005-0000-0000-00004C000000}"/>
    <cellStyle name="Финансовый 3" xfId="75" xr:uid="{00000000-0005-0000-0000-00004D000000}"/>
    <cellStyle name="Финансовый 4 2 3 2 2 2" xfId="82" xr:uid="{00000000-0005-0000-0000-00004E000000}"/>
    <cellStyle name="Финансовый 5" xfId="76" xr:uid="{00000000-0005-0000-0000-00004F000000}"/>
    <cellStyle name="Финансовый 5 2" xfId="77" xr:uid="{00000000-0005-0000-0000-000050000000}"/>
    <cellStyle name="Финансовый 6" xfId="78" xr:uid="{00000000-0005-0000-0000-000051000000}"/>
    <cellStyle name="Финансовый_Смета 2000 г." xfId="79" xr:uid="{00000000-0005-0000-0000-000052000000}"/>
    <cellStyle name="Хороший 2" xfId="80" xr:uid="{00000000-0005-0000-0000-000053000000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87" t="s">
        <v>236</v>
      </c>
      <c r="B1" s="388"/>
      <c r="C1" s="388"/>
      <c r="D1" s="388"/>
      <c r="E1" s="388"/>
      <c r="F1" s="388"/>
      <c r="G1" s="388"/>
    </row>
    <row r="2" spans="1:8" ht="16.5" thickBot="1" x14ac:dyDescent="0.3">
      <c r="A2" s="69" t="s">
        <v>0</v>
      </c>
      <c r="B2" s="70" t="s">
        <v>237</v>
      </c>
      <c r="C2" s="71" t="s">
        <v>238</v>
      </c>
      <c r="D2" s="71" t="s">
        <v>239</v>
      </c>
      <c r="E2" s="71" t="s">
        <v>240</v>
      </c>
      <c r="F2" s="71" t="s">
        <v>241</v>
      </c>
      <c r="G2" s="71" t="s">
        <v>198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242</v>
      </c>
      <c r="B4" s="78" t="s">
        <v>243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244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245</v>
      </c>
      <c r="B6" s="83" t="s">
        <v>246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247</v>
      </c>
      <c r="B7" s="83" t="s">
        <v>248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249</v>
      </c>
      <c r="B8" s="78" t="s">
        <v>250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76</v>
      </c>
      <c r="B9" s="78" t="s">
        <v>251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244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245</v>
      </c>
      <c r="B11" s="83" t="s">
        <v>252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247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253</v>
      </c>
      <c r="B13" s="83" t="s">
        <v>254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255</v>
      </c>
      <c r="B16" s="78" t="s">
        <v>256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257</v>
      </c>
      <c r="B17" s="78" t="s">
        <v>258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244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259</v>
      </c>
      <c r="B19" s="83" t="s">
        <v>260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261</v>
      </c>
      <c r="B20" s="83" t="s">
        <v>262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263</v>
      </c>
      <c r="B21" s="83" t="s">
        <v>264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265</v>
      </c>
      <c r="B22" s="78" t="s">
        <v>266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267</v>
      </c>
      <c r="B23" s="78" t="s">
        <v>268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76</v>
      </c>
      <c r="B24" s="83" t="s">
        <v>269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270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245</v>
      </c>
      <c r="B26" s="83" t="s">
        <v>271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247</v>
      </c>
      <c r="B27" s="99" t="s">
        <v>272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111</v>
      </c>
      <c r="B28" s="83" t="s">
        <v>273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270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274</v>
      </c>
      <c r="B30" s="83" t="s">
        <v>275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276</v>
      </c>
      <c r="B31" s="78" t="s">
        <v>277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278</v>
      </c>
      <c r="B32" s="78" t="s">
        <v>279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280</v>
      </c>
      <c r="B33" s="78" t="s">
        <v>281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282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244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255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283</v>
      </c>
      <c r="B40" s="78" t="s">
        <v>284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76</v>
      </c>
      <c r="B41" s="108" t="s">
        <v>285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111</v>
      </c>
      <c r="B42" s="83" t="s">
        <v>286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287</v>
      </c>
      <c r="C43" s="90" t="s">
        <v>288</v>
      </c>
      <c r="D43" s="112" t="s">
        <v>289</v>
      </c>
      <c r="E43" s="112" t="s">
        <v>288</v>
      </c>
      <c r="F43" s="112" t="s">
        <v>288</v>
      </c>
      <c r="G43" s="80" t="e">
        <f>#N/A</f>
        <v>#N/A</v>
      </c>
    </row>
    <row r="44" spans="1:8" x14ac:dyDescent="0.25">
      <c r="A44" s="77" t="s">
        <v>290</v>
      </c>
      <c r="B44" s="78" t="s">
        <v>291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76</v>
      </c>
      <c r="B45" s="108" t="s">
        <v>292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111</v>
      </c>
      <c r="B46" s="83" t="s">
        <v>293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287</v>
      </c>
      <c r="C47" s="90" t="s">
        <v>288</v>
      </c>
      <c r="D47" s="112" t="s">
        <v>289</v>
      </c>
      <c r="E47" s="114" t="s">
        <v>289</v>
      </c>
      <c r="F47" s="112" t="s">
        <v>289</v>
      </c>
      <c r="G47" s="80" t="e">
        <f>#N/A</f>
        <v>#N/A</v>
      </c>
    </row>
    <row r="48" spans="1:8" x14ac:dyDescent="0.25">
      <c r="A48" s="77" t="s">
        <v>294</v>
      </c>
      <c r="B48" s="78" t="s">
        <v>295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296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76</v>
      </c>
      <c r="B50" s="83" t="s">
        <v>297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245</v>
      </c>
      <c r="B51" s="83" t="s">
        <v>298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111</v>
      </c>
      <c r="B52" s="83" t="s">
        <v>299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300</v>
      </c>
      <c r="B53" s="78" t="s">
        <v>301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302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76</v>
      </c>
      <c r="B55" s="83" t="s">
        <v>303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245</v>
      </c>
      <c r="B56" s="83" t="s">
        <v>298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111</v>
      </c>
      <c r="B57" s="83" t="s">
        <v>299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304</v>
      </c>
      <c r="B58" s="78" t="s">
        <v>305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306</v>
      </c>
      <c r="B59" s="78" t="s">
        <v>307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76</v>
      </c>
      <c r="B60" s="83" t="s">
        <v>308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111</v>
      </c>
      <c r="B61" s="83" t="s">
        <v>309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310</v>
      </c>
      <c r="B62" s="78" t="s">
        <v>311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312</v>
      </c>
      <c r="B63" s="78" t="s">
        <v>313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298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312</v>
      </c>
      <c r="B65" s="78" t="s">
        <v>314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315</v>
      </c>
      <c r="B66" s="78" t="s">
        <v>316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317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111</v>
      </c>
      <c r="B70" s="120" t="s">
        <v>318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319</v>
      </c>
    </row>
    <row r="71" spans="1:8" x14ac:dyDescent="0.25">
      <c r="A71" s="82" t="s">
        <v>182</v>
      </c>
      <c r="B71" s="83" t="s">
        <v>320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89" t="s">
        <v>321</v>
      </c>
      <c r="B72" s="389"/>
      <c r="C72" s="389"/>
      <c r="D72" s="389"/>
      <c r="E72" s="389"/>
      <c r="F72" s="389"/>
      <c r="G72" s="389"/>
    </row>
    <row r="73" spans="1:8" ht="15" x14ac:dyDescent="0.25">
      <c r="A73" s="389"/>
      <c r="B73" s="389"/>
      <c r="C73" s="389"/>
      <c r="D73" s="389"/>
      <c r="E73" s="389"/>
      <c r="F73" s="389"/>
      <c r="G73" s="389"/>
    </row>
    <row r="74" spans="1:8" x14ac:dyDescent="0.25">
      <c r="A74" s="122" t="s">
        <v>322</v>
      </c>
      <c r="B74" s="122" t="s">
        <v>197</v>
      </c>
      <c r="C74" s="122" t="s">
        <v>323</v>
      </c>
      <c r="D74" s="122" t="s">
        <v>324</v>
      </c>
      <c r="E74" s="122" t="s">
        <v>325</v>
      </c>
      <c r="F74" s="122" t="s">
        <v>326</v>
      </c>
      <c r="G74" s="122" t="s">
        <v>198</v>
      </c>
    </row>
    <row r="75" spans="1:8" x14ac:dyDescent="0.25">
      <c r="A75" s="123"/>
      <c r="B75" s="123" t="s">
        <v>199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200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201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202</v>
      </c>
      <c r="B78" s="131" t="s">
        <v>203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204</v>
      </c>
      <c r="B79" s="127" t="s">
        <v>205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206</v>
      </c>
      <c r="B80" s="131" t="s">
        <v>207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208</v>
      </c>
      <c r="B81" s="127" t="s">
        <v>209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210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211</v>
      </c>
      <c r="B83" s="127" t="s">
        <v>212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210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213</v>
      </c>
      <c r="B85" s="127" t="s">
        <v>214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215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216</v>
      </c>
      <c r="B87" s="131" t="s">
        <v>327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217</v>
      </c>
      <c r="B88" s="127" t="s">
        <v>218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219</v>
      </c>
      <c r="B89" s="127" t="s">
        <v>220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221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39</v>
      </c>
      <c r="B91" s="127" t="s">
        <v>328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74</v>
      </c>
      <c r="B92" s="127" t="s">
        <v>222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75</v>
      </c>
      <c r="B93" s="127" t="s">
        <v>223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224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225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226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227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40</v>
      </c>
      <c r="B98" s="127" t="s">
        <v>228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229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230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231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232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41</v>
      </c>
      <c r="B103" s="127" t="s">
        <v>233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42</v>
      </c>
      <c r="B104" s="127" t="s">
        <v>234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43</v>
      </c>
      <c r="B105" s="127" t="s">
        <v>235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329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330</v>
      </c>
      <c r="C107" s="141"/>
      <c r="D107" s="136" t="s">
        <v>289</v>
      </c>
      <c r="E107" s="136" t="s">
        <v>289</v>
      </c>
      <c r="F107" s="136" t="s">
        <v>289</v>
      </c>
      <c r="G107" s="124" t="e">
        <f>#N/A</f>
        <v>#N/A</v>
      </c>
    </row>
    <row r="108" spans="1:7" x14ac:dyDescent="0.25">
      <c r="A108" s="138"/>
      <c r="B108" s="141" t="s">
        <v>331</v>
      </c>
      <c r="C108" s="141"/>
      <c r="D108" s="136" t="s">
        <v>289</v>
      </c>
      <c r="E108" s="136" t="s">
        <v>289</v>
      </c>
      <c r="F108" s="136" t="s">
        <v>289</v>
      </c>
      <c r="G108" s="124" t="e">
        <f>#N/A</f>
        <v>#N/A</v>
      </c>
    </row>
    <row r="109" spans="1:7" x14ac:dyDescent="0.25">
      <c r="A109" s="138"/>
      <c r="B109" s="141" t="s">
        <v>332</v>
      </c>
      <c r="C109" s="141"/>
      <c r="D109" s="136" t="s">
        <v>289</v>
      </c>
      <c r="E109" s="136" t="s">
        <v>289</v>
      </c>
      <c r="F109" s="136" t="s">
        <v>289</v>
      </c>
      <c r="G109" s="136" t="s">
        <v>289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333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334</v>
      </c>
      <c r="B113" s="149" t="s">
        <v>335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336</v>
      </c>
      <c r="B114" s="149" t="s">
        <v>337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338</v>
      </c>
      <c r="B115" s="149" t="s">
        <v>339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340</v>
      </c>
      <c r="B116" s="149" t="s">
        <v>341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342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343</v>
      </c>
      <c r="B119" s="149" t="s">
        <v>344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345</v>
      </c>
      <c r="B120" s="149" t="s">
        <v>346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89" t="s">
        <v>347</v>
      </c>
      <c r="B122" s="389"/>
      <c r="C122" s="389"/>
      <c r="D122" s="389"/>
      <c r="E122" s="389"/>
      <c r="F122" s="389"/>
      <c r="G122" s="389"/>
      <c r="H122" s="110"/>
      <c r="I122" s="110"/>
      <c r="J122" s="110"/>
      <c r="K122" s="110"/>
      <c r="L122" s="110"/>
    </row>
    <row r="123" spans="1:12" x14ac:dyDescent="0.25">
      <c r="A123" s="389"/>
      <c r="B123" s="389"/>
      <c r="C123" s="389"/>
      <c r="D123" s="389"/>
      <c r="E123" s="389"/>
      <c r="F123" s="389"/>
      <c r="G123" s="389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198</v>
      </c>
    </row>
    <row r="125" spans="1:12" x14ac:dyDescent="0.25">
      <c r="A125" s="153"/>
      <c r="B125" s="108" t="s">
        <v>348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349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350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351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352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353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354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355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349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350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351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352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353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356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357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358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359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279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360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361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362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363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364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365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366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367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352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368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369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370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365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366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371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352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372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373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374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375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376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364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377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378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379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364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380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381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382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383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384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385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386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387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388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389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384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390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391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392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393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394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395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198</v>
      </c>
      <c r="H190" s="199" t="s">
        <v>396</v>
      </c>
      <c r="I190" s="152"/>
    </row>
    <row r="191" spans="1:9" x14ac:dyDescent="0.25">
      <c r="A191" s="194"/>
      <c r="B191" s="200" t="s">
        <v>313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397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398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399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395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198</v>
      </c>
      <c r="H195" s="199" t="s">
        <v>396</v>
      </c>
      <c r="I195" s="152"/>
    </row>
    <row r="196" spans="1:9" x14ac:dyDescent="0.25">
      <c r="A196" s="205"/>
      <c r="B196" s="200" t="s">
        <v>295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400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401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90" t="s">
        <v>402</v>
      </c>
      <c r="I198" s="152"/>
    </row>
    <row r="199" spans="1:9" x14ac:dyDescent="0.25">
      <c r="A199" s="205"/>
      <c r="B199" s="209" t="s">
        <v>403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90"/>
      <c r="I199" s="152"/>
    </row>
    <row r="200" spans="1:9" x14ac:dyDescent="0.25">
      <c r="A200" s="205"/>
      <c r="B200" s="196" t="s">
        <v>404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405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395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198</v>
      </c>
      <c r="H203" s="199" t="s">
        <v>396</v>
      </c>
      <c r="I203" s="152"/>
    </row>
    <row r="204" spans="1:9" x14ac:dyDescent="0.25">
      <c r="A204" s="194"/>
      <c r="B204" s="200" t="s">
        <v>348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91" t="s">
        <v>406</v>
      </c>
      <c r="I204" s="152"/>
    </row>
    <row r="205" spans="1:9" x14ac:dyDescent="0.25">
      <c r="A205" s="194"/>
      <c r="B205" s="196" t="s">
        <v>354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91"/>
      <c r="I205" s="152"/>
    </row>
    <row r="206" spans="1:9" x14ac:dyDescent="0.25">
      <c r="A206" s="194"/>
      <c r="B206" s="196" t="s">
        <v>357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91"/>
      <c r="I206" s="152"/>
    </row>
    <row r="207" spans="1:9" x14ac:dyDescent="0.25">
      <c r="A207" s="194"/>
      <c r="B207" s="196" t="s">
        <v>358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91"/>
      <c r="I207" s="213"/>
    </row>
    <row r="208" spans="1:9" x14ac:dyDescent="0.25">
      <c r="A208" s="194"/>
      <c r="B208" s="196" t="s">
        <v>275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279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360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407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395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198</v>
      </c>
      <c r="H213" s="199" t="s">
        <v>396</v>
      </c>
      <c r="I213" s="152"/>
    </row>
    <row r="214" spans="1:9" x14ac:dyDescent="0.25">
      <c r="A214" s="205"/>
      <c r="B214" s="200" t="s">
        <v>408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409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410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411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395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198</v>
      </c>
      <c r="H219" s="199" t="s">
        <v>396</v>
      </c>
      <c r="I219" s="152"/>
    </row>
    <row r="220" spans="1:9" x14ac:dyDescent="0.25">
      <c r="A220" s="205"/>
      <c r="B220" s="219" t="s">
        <v>412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413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414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415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416</v>
      </c>
      <c r="I223" s="152"/>
    </row>
    <row r="224" spans="1:9" x14ac:dyDescent="0.25">
      <c r="A224" s="205"/>
      <c r="B224" s="219" t="s">
        <v>417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418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419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420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421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422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423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424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423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425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426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427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428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429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430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431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432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433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434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395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198</v>
      </c>
      <c r="H247" s="199" t="s">
        <v>396</v>
      </c>
      <c r="I247" s="152"/>
    </row>
    <row r="248" spans="1:9" ht="17.25" x14ac:dyDescent="0.25">
      <c r="A248" s="205"/>
      <c r="B248" s="231" t="s">
        <v>435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436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437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438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439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440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438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439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441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442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443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444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445</v>
      </c>
      <c r="C261" s="239" t="s">
        <v>446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447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395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198</v>
      </c>
      <c r="H264" s="199" t="s">
        <v>396</v>
      </c>
      <c r="I264" s="152"/>
    </row>
    <row r="265" spans="1:9" ht="45" x14ac:dyDescent="0.25">
      <c r="A265" s="194"/>
      <c r="B265" s="231" t="s">
        <v>448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449</v>
      </c>
      <c r="I265" s="152"/>
    </row>
    <row r="266" spans="1:9" x14ac:dyDescent="0.25">
      <c r="A266" s="194"/>
      <c r="B266" s="242" t="s">
        <v>450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451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452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453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454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455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456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457</v>
      </c>
      <c r="I273" s="152"/>
    </row>
    <row r="274" spans="1:9" x14ac:dyDescent="0.25">
      <c r="A274" s="194"/>
      <c r="B274" s="217" t="s">
        <v>458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458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459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460</v>
      </c>
      <c r="I277" s="152"/>
    </row>
    <row r="278" spans="1:9" x14ac:dyDescent="0.25">
      <c r="A278" s="254"/>
      <c r="B278" s="217" t="s">
        <v>461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462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463</v>
      </c>
      <c r="I279" s="255"/>
    </row>
    <row r="280" spans="1:9" ht="31.5" x14ac:dyDescent="0.25">
      <c r="A280" s="254"/>
      <c r="B280" s="252" t="s">
        <v>464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465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198</v>
      </c>
      <c r="H285" s="199" t="s">
        <v>396</v>
      </c>
      <c r="I285" s="152"/>
    </row>
    <row r="286" spans="1:9" x14ac:dyDescent="0.25">
      <c r="A286" s="254"/>
      <c r="B286" s="196" t="s">
        <v>466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86" t="s">
        <v>467</v>
      </c>
      <c r="I286" s="152"/>
    </row>
    <row r="287" spans="1:9" x14ac:dyDescent="0.25">
      <c r="A287" s="254"/>
      <c r="B287" s="196" t="s">
        <v>468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86"/>
      <c r="I287" s="152"/>
    </row>
    <row r="288" spans="1:9" x14ac:dyDescent="0.25">
      <c r="A288" s="254"/>
      <c r="B288" s="196" t="s">
        <v>469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86"/>
      <c r="I288" s="152"/>
    </row>
    <row r="289" spans="1:9" x14ac:dyDescent="0.25">
      <c r="A289" s="254"/>
      <c r="B289" s="257" t="s">
        <v>470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86"/>
      <c r="I289" s="152"/>
    </row>
    <row r="290" spans="1:9" x14ac:dyDescent="0.25">
      <c r="A290" s="254"/>
      <c r="B290" s="257" t="s">
        <v>252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86"/>
      <c r="I290" s="152"/>
    </row>
    <row r="291" spans="1:9" x14ac:dyDescent="0.25">
      <c r="A291" s="254"/>
      <c r="B291" s="196" t="s">
        <v>471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86"/>
      <c r="I291" s="152"/>
    </row>
    <row r="292" spans="1:9" x14ac:dyDescent="0.25">
      <c r="A292" s="254"/>
      <c r="B292" s="217" t="s">
        <v>472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473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11" priority="13" operator="lessThan">
      <formula>0</formula>
    </cfRule>
    <cfRule type="cellIs" dxfId="10" priority="14" operator="greaterThan">
      <formula>0</formula>
    </cfRule>
  </conditionalFormatting>
  <conditionalFormatting sqref="C223:G223">
    <cfRule type="cellIs" dxfId="9" priority="11" operator="greaterThan">
      <formula>0.25</formula>
    </cfRule>
    <cfRule type="cellIs" dxfId="8" priority="12" operator="lessThan">
      <formula>0.25</formula>
    </cfRule>
  </conditionalFormatting>
  <conditionalFormatting sqref="C259:F259">
    <cfRule type="cellIs" dxfId="7" priority="10" operator="greaterThan">
      <formula>0</formula>
    </cfRule>
  </conditionalFormatting>
  <conditionalFormatting sqref="C279:F280 C276:F277">
    <cfRule type="cellIs" dxfId="6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5" priority="1" operator="lessThan">
      <formula>0</formula>
    </cfRule>
    <cfRule type="cellIs" dxfId="4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447"/>
  <sheetViews>
    <sheetView tabSelected="1" topLeftCell="A422" zoomScale="76" zoomScaleNormal="76" zoomScaleSheetLayoutView="100" workbookViewId="0">
      <selection activeCell="F469" sqref="F469"/>
    </sheetView>
  </sheetViews>
  <sheetFormatPr defaultColWidth="10.28515625" defaultRowHeight="15.75" outlineLevelRow="1" x14ac:dyDescent="0.25"/>
  <cols>
    <col min="1" max="1" width="10.140625" style="301" customWidth="1"/>
    <col min="2" max="2" width="72.28515625" style="290" customWidth="1"/>
    <col min="3" max="3" width="12.28515625" style="291" customWidth="1"/>
    <col min="4" max="4" width="15.42578125" style="292" customWidth="1"/>
    <col min="5" max="5" width="15.5703125" style="292" customWidth="1"/>
    <col min="6" max="6" width="10.28515625" style="292"/>
    <col min="7" max="7" width="18" style="292" customWidth="1"/>
    <col min="8" max="16384" width="10.28515625" style="292"/>
  </cols>
  <sheetData>
    <row r="1" spans="1:9" x14ac:dyDescent="0.25">
      <c r="A1" s="301" t="s">
        <v>1129</v>
      </c>
      <c r="E1" s="356" t="s">
        <v>1127</v>
      </c>
    </row>
    <row r="3" spans="1:9" ht="42" customHeight="1" outlineLevel="1" x14ac:dyDescent="0.25">
      <c r="A3" s="392" t="s">
        <v>1130</v>
      </c>
      <c r="B3" s="392"/>
      <c r="C3" s="392"/>
      <c r="D3" s="392"/>
      <c r="E3" s="392"/>
    </row>
    <row r="4" spans="1:9" x14ac:dyDescent="0.25">
      <c r="A4" s="355"/>
      <c r="B4" s="355"/>
      <c r="C4" s="355"/>
      <c r="D4" s="355"/>
      <c r="E4" s="349"/>
    </row>
    <row r="5" spans="1:9" ht="18.75" customHeight="1" thickBot="1" x14ac:dyDescent="0.3">
      <c r="A5" s="396" t="s">
        <v>920</v>
      </c>
      <c r="B5" s="396"/>
      <c r="C5" s="396"/>
      <c r="D5" s="396"/>
      <c r="E5" s="396"/>
    </row>
    <row r="6" spans="1:9" ht="35.25" customHeight="1" x14ac:dyDescent="0.25">
      <c r="A6" s="314" t="s">
        <v>0</v>
      </c>
      <c r="B6" s="316" t="s">
        <v>1</v>
      </c>
      <c r="C6" s="322" t="s">
        <v>608</v>
      </c>
      <c r="D6" s="393" t="s">
        <v>1110</v>
      </c>
      <c r="E6" s="394"/>
    </row>
    <row r="7" spans="1:9" ht="58.5" customHeight="1" x14ac:dyDescent="0.25">
      <c r="A7" s="315"/>
      <c r="B7" s="317"/>
      <c r="C7" s="323"/>
      <c r="D7" s="293" t="s">
        <v>1128</v>
      </c>
      <c r="E7" s="357" t="s">
        <v>1132</v>
      </c>
    </row>
    <row r="8" spans="1:9" s="355" customFormat="1" ht="16.5" thickBot="1" x14ac:dyDescent="0.3">
      <c r="A8" s="294">
        <v>1</v>
      </c>
      <c r="B8" s="295">
        <v>2</v>
      </c>
      <c r="C8" s="296">
        <v>3</v>
      </c>
      <c r="D8" s="295">
        <v>10</v>
      </c>
      <c r="E8" s="358" t="s">
        <v>1111</v>
      </c>
    </row>
    <row r="9" spans="1:9" s="355" customFormat="1" ht="19.5" thickBot="1" x14ac:dyDescent="0.3">
      <c r="A9" s="397" t="s">
        <v>533</v>
      </c>
      <c r="B9" s="398"/>
      <c r="C9" s="398"/>
      <c r="D9" s="398"/>
      <c r="E9" s="399"/>
    </row>
    <row r="10" spans="1:9" s="355" customFormat="1" x14ac:dyDescent="0.25">
      <c r="A10" s="302" t="s">
        <v>16</v>
      </c>
      <c r="B10" s="303" t="s">
        <v>1026</v>
      </c>
      <c r="C10" s="298" t="s">
        <v>753</v>
      </c>
      <c r="D10" s="328">
        <v>1643.58</v>
      </c>
      <c r="E10" s="359">
        <f>E16+E18+E24</f>
        <v>1334.3980000000001</v>
      </c>
      <c r="F10" s="365"/>
      <c r="G10" s="365"/>
      <c r="I10" s="365"/>
    </row>
    <row r="11" spans="1:9" s="355" customFormat="1" ht="31.5" outlineLevel="1" x14ac:dyDescent="0.25">
      <c r="A11" s="282" t="s">
        <v>17</v>
      </c>
      <c r="B11" s="333" t="s">
        <v>1027</v>
      </c>
      <c r="C11" s="285" t="s">
        <v>753</v>
      </c>
      <c r="D11" s="352"/>
      <c r="E11" s="360"/>
      <c r="F11" s="365"/>
      <c r="G11" s="365"/>
      <c r="I11" s="365"/>
    </row>
    <row r="12" spans="1:9" s="355" customFormat="1" ht="31.5" outlineLevel="1" x14ac:dyDescent="0.25">
      <c r="A12" s="282" t="s">
        <v>202</v>
      </c>
      <c r="B12" s="333" t="s">
        <v>905</v>
      </c>
      <c r="C12" s="285" t="s">
        <v>753</v>
      </c>
      <c r="D12" s="352"/>
      <c r="E12" s="360"/>
      <c r="F12" s="365"/>
      <c r="G12" s="365"/>
      <c r="I12" s="365"/>
    </row>
    <row r="13" spans="1:9" s="355" customFormat="1" ht="31.5" outlineLevel="1" x14ac:dyDescent="0.25">
      <c r="A13" s="282" t="s">
        <v>204</v>
      </c>
      <c r="B13" s="333" t="s">
        <v>906</v>
      </c>
      <c r="C13" s="285" t="s">
        <v>753</v>
      </c>
      <c r="D13" s="352"/>
      <c r="E13" s="360"/>
      <c r="F13" s="365"/>
      <c r="G13" s="365"/>
      <c r="I13" s="365"/>
    </row>
    <row r="14" spans="1:9" s="355" customFormat="1" ht="31.5" outlineLevel="1" x14ac:dyDescent="0.25">
      <c r="A14" s="282" t="s">
        <v>206</v>
      </c>
      <c r="B14" s="333" t="s">
        <v>891</v>
      </c>
      <c r="C14" s="285" t="s">
        <v>753</v>
      </c>
      <c r="D14" s="352"/>
      <c r="E14" s="360"/>
      <c r="F14" s="365"/>
      <c r="G14" s="365"/>
      <c r="I14" s="365"/>
    </row>
    <row r="15" spans="1:9" s="355" customFormat="1" outlineLevel="1" x14ac:dyDescent="0.25">
      <c r="A15" s="282" t="s">
        <v>18</v>
      </c>
      <c r="B15" s="333" t="s">
        <v>1066</v>
      </c>
      <c r="C15" s="285" t="s">
        <v>753</v>
      </c>
      <c r="D15" s="352"/>
      <c r="E15" s="360"/>
      <c r="F15" s="365"/>
      <c r="G15" s="365"/>
      <c r="I15" s="365"/>
    </row>
    <row r="16" spans="1:9" s="355" customFormat="1" x14ac:dyDescent="0.25">
      <c r="A16" s="282" t="s">
        <v>21</v>
      </c>
      <c r="B16" s="333" t="s">
        <v>951</v>
      </c>
      <c r="C16" s="285" t="s">
        <v>753</v>
      </c>
      <c r="D16" s="326">
        <v>1643.58</v>
      </c>
      <c r="E16" s="361">
        <v>1224.345</v>
      </c>
      <c r="F16" s="365"/>
      <c r="G16" s="365"/>
      <c r="I16" s="365"/>
    </row>
    <row r="17" spans="1:9" s="355" customFormat="1" outlineLevel="1" x14ac:dyDescent="0.25">
      <c r="A17" s="282" t="s">
        <v>39</v>
      </c>
      <c r="B17" s="333" t="s">
        <v>1067</v>
      </c>
      <c r="C17" s="285" t="s">
        <v>753</v>
      </c>
      <c r="D17" s="352"/>
      <c r="E17" s="360"/>
      <c r="F17" s="365"/>
      <c r="G17" s="365"/>
      <c r="I17" s="365"/>
    </row>
    <row r="18" spans="1:9" s="355" customFormat="1" x14ac:dyDescent="0.25">
      <c r="A18" s="282" t="s">
        <v>75</v>
      </c>
      <c r="B18" s="333" t="s">
        <v>952</v>
      </c>
      <c r="C18" s="285" t="s">
        <v>753</v>
      </c>
      <c r="D18" s="326"/>
      <c r="E18" s="361">
        <v>22.478000000000002</v>
      </c>
      <c r="F18" s="365"/>
      <c r="G18" s="365"/>
      <c r="I18" s="365"/>
    </row>
    <row r="19" spans="1:9" s="355" customFormat="1" x14ac:dyDescent="0.25">
      <c r="A19" s="282" t="s">
        <v>85</v>
      </c>
      <c r="B19" s="333" t="s">
        <v>953</v>
      </c>
      <c r="C19" s="285" t="s">
        <v>753</v>
      </c>
      <c r="D19" s="326"/>
      <c r="E19" s="361"/>
      <c r="F19" s="365"/>
      <c r="G19" s="365"/>
      <c r="I19" s="365"/>
    </row>
    <row r="20" spans="1:9" s="355" customFormat="1" outlineLevel="1" x14ac:dyDescent="0.25">
      <c r="A20" s="282" t="s">
        <v>746</v>
      </c>
      <c r="B20" s="333" t="s">
        <v>1074</v>
      </c>
      <c r="C20" s="285" t="s">
        <v>753</v>
      </c>
      <c r="D20" s="352"/>
      <c r="E20" s="360"/>
      <c r="F20" s="365"/>
      <c r="G20" s="365"/>
      <c r="I20" s="365"/>
    </row>
    <row r="21" spans="1:9" s="355" customFormat="1" ht="31.5" outlineLevel="1" x14ac:dyDescent="0.25">
      <c r="A21" s="282" t="s">
        <v>747</v>
      </c>
      <c r="B21" s="333" t="s">
        <v>823</v>
      </c>
      <c r="C21" s="285" t="s">
        <v>753</v>
      </c>
      <c r="D21" s="352"/>
      <c r="E21" s="360"/>
      <c r="F21" s="365"/>
      <c r="G21" s="365"/>
      <c r="I21" s="365"/>
    </row>
    <row r="22" spans="1:9" s="355" customFormat="1" outlineLevel="1" x14ac:dyDescent="0.25">
      <c r="A22" s="282" t="s">
        <v>990</v>
      </c>
      <c r="B22" s="333" t="s">
        <v>647</v>
      </c>
      <c r="C22" s="285" t="s">
        <v>753</v>
      </c>
      <c r="D22" s="352"/>
      <c r="E22" s="360"/>
      <c r="F22" s="365"/>
      <c r="G22" s="365"/>
      <c r="I22" s="365"/>
    </row>
    <row r="23" spans="1:9" s="355" customFormat="1" outlineLevel="1" x14ac:dyDescent="0.25">
      <c r="A23" s="282" t="s">
        <v>991</v>
      </c>
      <c r="B23" s="333" t="s">
        <v>635</v>
      </c>
      <c r="C23" s="285" t="s">
        <v>753</v>
      </c>
      <c r="D23" s="352"/>
      <c r="E23" s="360"/>
      <c r="F23" s="365"/>
      <c r="G23" s="365"/>
      <c r="I23" s="365"/>
    </row>
    <row r="24" spans="1:9" s="355" customFormat="1" ht="16.5" thickBot="1" x14ac:dyDescent="0.3">
      <c r="A24" s="282" t="s">
        <v>748</v>
      </c>
      <c r="B24" s="333" t="s">
        <v>954</v>
      </c>
      <c r="C24" s="297" t="s">
        <v>753</v>
      </c>
      <c r="D24" s="329"/>
      <c r="E24" s="372">
        <v>87.575000000000003</v>
      </c>
      <c r="F24" s="365"/>
      <c r="G24" s="365"/>
      <c r="I24" s="365"/>
    </row>
    <row r="25" spans="1:9" s="355" customFormat="1" ht="31.5" x14ac:dyDescent="0.25">
      <c r="A25" s="282" t="s">
        <v>19</v>
      </c>
      <c r="B25" s="303" t="s">
        <v>1028</v>
      </c>
      <c r="C25" s="298" t="s">
        <v>753</v>
      </c>
      <c r="D25" s="328">
        <v>1543.53</v>
      </c>
      <c r="E25" s="359">
        <f>E31+E33+E39</f>
        <v>1185.44974</v>
      </c>
      <c r="F25" s="365"/>
      <c r="G25" s="365"/>
      <c r="I25" s="365"/>
    </row>
    <row r="26" spans="1:9" s="355" customFormat="1" ht="31.5" outlineLevel="1" x14ac:dyDescent="0.25">
      <c r="A26" s="282" t="s">
        <v>23</v>
      </c>
      <c r="B26" s="333" t="s">
        <v>1027</v>
      </c>
      <c r="C26" s="285" t="s">
        <v>753</v>
      </c>
      <c r="D26" s="352"/>
      <c r="E26" s="360"/>
      <c r="F26" s="365"/>
      <c r="G26" s="365"/>
      <c r="I26" s="365"/>
    </row>
    <row r="27" spans="1:9" s="355" customFormat="1" ht="31.5" outlineLevel="1" x14ac:dyDescent="0.25">
      <c r="A27" s="282" t="s">
        <v>846</v>
      </c>
      <c r="B27" s="333" t="s">
        <v>905</v>
      </c>
      <c r="C27" s="285" t="s">
        <v>753</v>
      </c>
      <c r="D27" s="352"/>
      <c r="E27" s="360"/>
      <c r="F27" s="365"/>
      <c r="G27" s="365"/>
      <c r="I27" s="365"/>
    </row>
    <row r="28" spans="1:9" s="355" customFormat="1" ht="31.5" outlineLevel="1" x14ac:dyDescent="0.25">
      <c r="A28" s="282" t="s">
        <v>847</v>
      </c>
      <c r="B28" s="333" t="s">
        <v>906</v>
      </c>
      <c r="C28" s="285" t="s">
        <v>753</v>
      </c>
      <c r="D28" s="352"/>
      <c r="E28" s="360"/>
      <c r="F28" s="365"/>
      <c r="G28" s="365"/>
      <c r="I28" s="365"/>
    </row>
    <row r="29" spans="1:9" s="355" customFormat="1" ht="31.5" outlineLevel="1" x14ac:dyDescent="0.25">
      <c r="A29" s="282" t="s">
        <v>852</v>
      </c>
      <c r="B29" s="333" t="s">
        <v>891</v>
      </c>
      <c r="C29" s="285" t="s">
        <v>753</v>
      </c>
      <c r="D29" s="352"/>
      <c r="E29" s="360"/>
      <c r="F29" s="365"/>
      <c r="G29" s="365"/>
      <c r="I29" s="365"/>
    </row>
    <row r="30" spans="1:9" s="355" customFormat="1" outlineLevel="1" x14ac:dyDescent="0.25">
      <c r="A30" s="282" t="s">
        <v>24</v>
      </c>
      <c r="B30" s="333" t="s">
        <v>1066</v>
      </c>
      <c r="C30" s="285" t="s">
        <v>753</v>
      </c>
      <c r="D30" s="352"/>
      <c r="E30" s="360"/>
      <c r="F30" s="365"/>
      <c r="G30" s="365"/>
      <c r="I30" s="365"/>
    </row>
    <row r="31" spans="1:9" s="355" customFormat="1" x14ac:dyDescent="0.25">
      <c r="A31" s="282" t="s">
        <v>30</v>
      </c>
      <c r="B31" s="333" t="s">
        <v>951</v>
      </c>
      <c r="C31" s="285" t="s">
        <v>753</v>
      </c>
      <c r="D31" s="326">
        <v>1543.53</v>
      </c>
      <c r="E31" s="361">
        <v>1137.6276</v>
      </c>
      <c r="F31" s="365"/>
      <c r="G31" s="365"/>
      <c r="I31" s="365"/>
    </row>
    <row r="32" spans="1:9" s="355" customFormat="1" outlineLevel="1" x14ac:dyDescent="0.25">
      <c r="A32" s="282" t="s">
        <v>40</v>
      </c>
      <c r="B32" s="333" t="s">
        <v>1067</v>
      </c>
      <c r="C32" s="285" t="s">
        <v>753</v>
      </c>
      <c r="D32" s="352"/>
      <c r="E32" s="360"/>
      <c r="F32" s="365"/>
      <c r="G32" s="365"/>
      <c r="I32" s="365"/>
    </row>
    <row r="33" spans="1:9" s="355" customFormat="1" x14ac:dyDescent="0.25">
      <c r="A33" s="282" t="s">
        <v>41</v>
      </c>
      <c r="B33" s="333" t="s">
        <v>952</v>
      </c>
      <c r="C33" s="285" t="s">
        <v>753</v>
      </c>
      <c r="D33" s="326"/>
      <c r="E33" s="361">
        <v>14.17543</v>
      </c>
      <c r="F33" s="365"/>
      <c r="G33" s="365"/>
      <c r="I33" s="365"/>
    </row>
    <row r="34" spans="1:9" s="355" customFormat="1" x14ac:dyDescent="0.25">
      <c r="A34" s="282" t="s">
        <v>42</v>
      </c>
      <c r="B34" s="333" t="s">
        <v>953</v>
      </c>
      <c r="C34" s="285" t="s">
        <v>753</v>
      </c>
      <c r="D34" s="326"/>
      <c r="E34" s="361"/>
      <c r="F34" s="365"/>
      <c r="G34" s="365"/>
      <c r="I34" s="365"/>
    </row>
    <row r="35" spans="1:9" s="355" customFormat="1" outlineLevel="1" x14ac:dyDescent="0.25">
      <c r="A35" s="282" t="s">
        <v>43</v>
      </c>
      <c r="B35" s="333" t="s">
        <v>1074</v>
      </c>
      <c r="C35" s="285" t="s">
        <v>753</v>
      </c>
      <c r="D35" s="352"/>
      <c r="E35" s="360"/>
      <c r="F35" s="365"/>
      <c r="G35" s="365"/>
      <c r="I35" s="365"/>
    </row>
    <row r="36" spans="1:9" s="355" customFormat="1" ht="31.5" outlineLevel="1" x14ac:dyDescent="0.25">
      <c r="A36" s="282" t="s">
        <v>44</v>
      </c>
      <c r="B36" s="333" t="s">
        <v>823</v>
      </c>
      <c r="C36" s="285" t="s">
        <v>753</v>
      </c>
      <c r="D36" s="352"/>
      <c r="E36" s="360"/>
      <c r="F36" s="365"/>
      <c r="G36" s="365"/>
      <c r="I36" s="365"/>
    </row>
    <row r="37" spans="1:9" s="355" customFormat="1" outlineLevel="1" x14ac:dyDescent="0.25">
      <c r="A37" s="282" t="s">
        <v>992</v>
      </c>
      <c r="B37" s="333" t="s">
        <v>647</v>
      </c>
      <c r="C37" s="285" t="s">
        <v>753</v>
      </c>
      <c r="D37" s="352"/>
      <c r="E37" s="360"/>
      <c r="F37" s="365"/>
      <c r="G37" s="365"/>
      <c r="I37" s="365"/>
    </row>
    <row r="38" spans="1:9" s="355" customFormat="1" outlineLevel="1" x14ac:dyDescent="0.25">
      <c r="A38" s="282" t="s">
        <v>993</v>
      </c>
      <c r="B38" s="333" t="s">
        <v>635</v>
      </c>
      <c r="C38" s="285" t="s">
        <v>753</v>
      </c>
      <c r="D38" s="352"/>
      <c r="E38" s="360"/>
      <c r="F38" s="378"/>
      <c r="G38" s="378"/>
      <c r="I38" s="365"/>
    </row>
    <row r="39" spans="1:9" s="355" customFormat="1" x14ac:dyDescent="0.25">
      <c r="A39" s="282" t="s">
        <v>45</v>
      </c>
      <c r="B39" s="333" t="s">
        <v>954</v>
      </c>
      <c r="C39" s="285" t="s">
        <v>753</v>
      </c>
      <c r="D39" s="326"/>
      <c r="E39" s="361">
        <v>33.646709999999999</v>
      </c>
      <c r="F39" s="378"/>
      <c r="G39" s="378"/>
      <c r="I39" s="365"/>
    </row>
    <row r="40" spans="1:9" s="355" customFormat="1" x14ac:dyDescent="0.25">
      <c r="A40" s="282" t="s">
        <v>845</v>
      </c>
      <c r="B40" s="334" t="s">
        <v>1029</v>
      </c>
      <c r="C40" s="285" t="s">
        <v>753</v>
      </c>
      <c r="D40" s="326">
        <v>719.39</v>
      </c>
      <c r="E40" s="361">
        <f>E44+E47+E48</f>
        <v>433.32641999999998</v>
      </c>
      <c r="F40" s="382"/>
      <c r="G40" s="383"/>
      <c r="I40" s="365"/>
    </row>
    <row r="41" spans="1:9" s="355" customFormat="1" x14ac:dyDescent="0.25">
      <c r="A41" s="282" t="s">
        <v>846</v>
      </c>
      <c r="B41" s="333" t="s">
        <v>941</v>
      </c>
      <c r="C41" s="285" t="s">
        <v>753</v>
      </c>
      <c r="D41" s="326"/>
      <c r="E41" s="361"/>
      <c r="F41" s="378"/>
      <c r="G41" s="378"/>
      <c r="I41" s="365"/>
    </row>
    <row r="42" spans="1:9" s="355" customFormat="1" x14ac:dyDescent="0.25">
      <c r="A42" s="282" t="s">
        <v>847</v>
      </c>
      <c r="B42" s="333" t="s">
        <v>942</v>
      </c>
      <c r="C42" s="285" t="s">
        <v>753</v>
      </c>
      <c r="D42" s="326"/>
      <c r="E42" s="361"/>
      <c r="F42" s="365"/>
      <c r="G42" s="365"/>
      <c r="I42" s="365"/>
    </row>
    <row r="43" spans="1:9" s="355" customFormat="1" x14ac:dyDescent="0.25">
      <c r="A43" s="282" t="s">
        <v>848</v>
      </c>
      <c r="B43" s="333" t="s">
        <v>649</v>
      </c>
      <c r="C43" s="285" t="s">
        <v>753</v>
      </c>
      <c r="D43" s="326"/>
      <c r="E43" s="361"/>
      <c r="F43" s="365"/>
      <c r="G43" s="365"/>
      <c r="I43" s="365"/>
    </row>
    <row r="44" spans="1:9" s="355" customFormat="1" ht="31.5" x14ac:dyDescent="0.25">
      <c r="A44" s="282" t="s">
        <v>849</v>
      </c>
      <c r="B44" s="334" t="s">
        <v>522</v>
      </c>
      <c r="C44" s="285" t="s">
        <v>753</v>
      </c>
      <c r="D44" s="326">
        <v>630.92999999999995</v>
      </c>
      <c r="E44" s="361">
        <v>286.73667</v>
      </c>
      <c r="F44" s="365"/>
      <c r="G44" s="365"/>
      <c r="I44" s="365"/>
    </row>
    <row r="45" spans="1:9" s="355" customFormat="1" x14ac:dyDescent="0.25">
      <c r="A45" s="282" t="s">
        <v>850</v>
      </c>
      <c r="B45" s="334" t="s">
        <v>648</v>
      </c>
      <c r="C45" s="285" t="s">
        <v>753</v>
      </c>
      <c r="D45" s="326"/>
      <c r="E45" s="361"/>
      <c r="F45" s="365"/>
      <c r="G45" s="365"/>
      <c r="I45" s="365"/>
    </row>
    <row r="46" spans="1:9" s="355" customFormat="1" outlineLevel="1" x14ac:dyDescent="0.25">
      <c r="A46" s="282" t="s">
        <v>851</v>
      </c>
      <c r="B46" s="333" t="s">
        <v>609</v>
      </c>
      <c r="C46" s="285" t="s">
        <v>753</v>
      </c>
      <c r="D46" s="352"/>
      <c r="E46" s="360"/>
      <c r="F46" s="365"/>
      <c r="G46" s="365"/>
      <c r="I46" s="365"/>
    </row>
    <row r="47" spans="1:9" s="355" customFormat="1" x14ac:dyDescent="0.25">
      <c r="A47" s="282" t="s">
        <v>852</v>
      </c>
      <c r="B47" s="333" t="s">
        <v>943</v>
      </c>
      <c r="C47" s="285" t="s">
        <v>753</v>
      </c>
      <c r="D47" s="326">
        <v>60.74</v>
      </c>
      <c r="E47" s="361">
        <f>105.35516+22.19461+0.91329</f>
        <v>128.46305999999998</v>
      </c>
      <c r="F47" s="365"/>
      <c r="G47" s="365"/>
      <c r="I47" s="365"/>
    </row>
    <row r="48" spans="1:9" s="355" customFormat="1" x14ac:dyDescent="0.25">
      <c r="A48" s="282" t="s">
        <v>853</v>
      </c>
      <c r="B48" s="333" t="s">
        <v>944</v>
      </c>
      <c r="C48" s="285" t="s">
        <v>753</v>
      </c>
      <c r="D48" s="326">
        <v>27.72</v>
      </c>
      <c r="E48" s="361">
        <f>15.64254+2.48415</f>
        <v>18.12669</v>
      </c>
      <c r="F48" s="365"/>
      <c r="G48" s="365"/>
      <c r="I48" s="365"/>
    </row>
    <row r="49" spans="1:9" s="355" customFormat="1" x14ac:dyDescent="0.25">
      <c r="A49" s="282" t="s">
        <v>854</v>
      </c>
      <c r="B49" s="334" t="s">
        <v>1030</v>
      </c>
      <c r="C49" s="285" t="s">
        <v>753</v>
      </c>
      <c r="D49" s="326">
        <v>55.15</v>
      </c>
      <c r="E49" s="361">
        <f>E54</f>
        <v>22.323909999999998</v>
      </c>
      <c r="F49" s="365"/>
      <c r="G49" s="365"/>
      <c r="I49" s="365"/>
    </row>
    <row r="50" spans="1:9" s="355" customFormat="1" ht="31.5" x14ac:dyDescent="0.25">
      <c r="A50" s="282" t="s">
        <v>855</v>
      </c>
      <c r="B50" s="333" t="s">
        <v>737</v>
      </c>
      <c r="C50" s="285" t="s">
        <v>753</v>
      </c>
      <c r="D50" s="326"/>
      <c r="E50" s="361"/>
      <c r="F50" s="365"/>
      <c r="G50" s="365"/>
      <c r="I50" s="365"/>
    </row>
    <row r="51" spans="1:9" s="355" customFormat="1" ht="31.5" x14ac:dyDescent="0.25">
      <c r="A51" s="282" t="s">
        <v>856</v>
      </c>
      <c r="B51" s="333" t="s">
        <v>739</v>
      </c>
      <c r="C51" s="285" t="s">
        <v>753</v>
      </c>
      <c r="D51" s="326"/>
      <c r="E51" s="361"/>
      <c r="F51" s="365"/>
      <c r="G51" s="365"/>
      <c r="I51" s="365"/>
    </row>
    <row r="52" spans="1:9" s="355" customFormat="1" outlineLevel="1" x14ac:dyDescent="0.25">
      <c r="A52" s="282" t="s">
        <v>857</v>
      </c>
      <c r="B52" s="333" t="s">
        <v>1068</v>
      </c>
      <c r="C52" s="285" t="s">
        <v>753</v>
      </c>
      <c r="D52" s="352"/>
      <c r="E52" s="360"/>
      <c r="F52" s="365"/>
      <c r="G52" s="365"/>
      <c r="I52" s="365"/>
    </row>
    <row r="53" spans="1:9" s="355" customFormat="1" x14ac:dyDescent="0.25">
      <c r="A53" s="282" t="s">
        <v>858</v>
      </c>
      <c r="B53" s="333" t="s">
        <v>1089</v>
      </c>
      <c r="C53" s="285" t="s">
        <v>753</v>
      </c>
      <c r="D53" s="326"/>
      <c r="E53" s="361"/>
      <c r="F53" s="365"/>
      <c r="G53" s="365"/>
      <c r="I53" s="365"/>
    </row>
    <row r="54" spans="1:9" s="355" customFormat="1" x14ac:dyDescent="0.25">
      <c r="A54" s="282" t="s">
        <v>859</v>
      </c>
      <c r="B54" s="333" t="s">
        <v>523</v>
      </c>
      <c r="C54" s="285" t="s">
        <v>753</v>
      </c>
      <c r="D54" s="326">
        <v>55.15</v>
      </c>
      <c r="E54" s="379">
        <f>17.23254+1.1589+0.66072+1.48426+0.1021+1.68539</f>
        <v>22.323909999999998</v>
      </c>
      <c r="F54" s="365"/>
      <c r="G54" s="365"/>
      <c r="I54" s="365"/>
    </row>
    <row r="55" spans="1:9" s="355" customFormat="1" x14ac:dyDescent="0.25">
      <c r="A55" s="282" t="s">
        <v>860</v>
      </c>
      <c r="B55" s="334" t="s">
        <v>826</v>
      </c>
      <c r="C55" s="285" t="s">
        <v>753</v>
      </c>
      <c r="D55" s="326">
        <v>580.25</v>
      </c>
      <c r="E55" s="361">
        <f>390.98794+117.92528+59.81595+18.18405</f>
        <v>586.91321999999991</v>
      </c>
      <c r="F55" s="365"/>
      <c r="G55" s="365"/>
      <c r="I55" s="365"/>
    </row>
    <row r="56" spans="1:9" s="355" customFormat="1" x14ac:dyDescent="0.25">
      <c r="A56" s="282" t="s">
        <v>861</v>
      </c>
      <c r="B56" s="334" t="s">
        <v>827</v>
      </c>
      <c r="C56" s="285" t="s">
        <v>753</v>
      </c>
      <c r="D56" s="326">
        <v>70.94</v>
      </c>
      <c r="E56" s="361">
        <v>58.528260000000003</v>
      </c>
      <c r="F56" s="365"/>
      <c r="G56" s="365"/>
      <c r="I56" s="365"/>
    </row>
    <row r="57" spans="1:9" s="355" customFormat="1" x14ac:dyDescent="0.25">
      <c r="A57" s="282" t="s">
        <v>862</v>
      </c>
      <c r="B57" s="334" t="s">
        <v>1031</v>
      </c>
      <c r="C57" s="285" t="s">
        <v>753</v>
      </c>
      <c r="D57" s="326">
        <v>14.79</v>
      </c>
      <c r="E57" s="361">
        <v>11.39733</v>
      </c>
      <c r="F57" s="365"/>
      <c r="G57" s="365"/>
      <c r="I57" s="365"/>
    </row>
    <row r="58" spans="1:9" s="355" customFormat="1" x14ac:dyDescent="0.25">
      <c r="A58" s="282" t="s">
        <v>116</v>
      </c>
      <c r="B58" s="333" t="s">
        <v>801</v>
      </c>
      <c r="C58" s="285" t="s">
        <v>753</v>
      </c>
      <c r="D58" s="326">
        <v>12.48</v>
      </c>
      <c r="E58" s="361">
        <v>9.8838200000000001</v>
      </c>
      <c r="F58" s="365"/>
      <c r="G58" s="365"/>
      <c r="I58" s="365"/>
    </row>
    <row r="59" spans="1:9" s="355" customFormat="1" x14ac:dyDescent="0.25">
      <c r="A59" s="282" t="s">
        <v>798</v>
      </c>
      <c r="B59" s="333" t="s">
        <v>67</v>
      </c>
      <c r="C59" s="285" t="s">
        <v>753</v>
      </c>
      <c r="D59" s="347">
        <v>2.31</v>
      </c>
      <c r="E59" s="373">
        <f>E57-E58</f>
        <v>1.5135100000000001</v>
      </c>
      <c r="F59" s="365"/>
      <c r="G59" s="365"/>
      <c r="I59" s="365"/>
    </row>
    <row r="60" spans="1:9" s="355" customFormat="1" x14ac:dyDescent="0.25">
      <c r="A60" s="282" t="s">
        <v>863</v>
      </c>
      <c r="B60" s="334" t="s">
        <v>1032</v>
      </c>
      <c r="C60" s="285" t="s">
        <v>753</v>
      </c>
      <c r="D60" s="326">
        <v>103.01</v>
      </c>
      <c r="E60" s="361">
        <f>E61+E62+E63</f>
        <v>72.959530000000001</v>
      </c>
      <c r="F60" s="365"/>
      <c r="G60" s="365"/>
      <c r="I60" s="365"/>
    </row>
    <row r="61" spans="1:9" s="355" customFormat="1" x14ac:dyDescent="0.25">
      <c r="A61" s="282" t="s">
        <v>864</v>
      </c>
      <c r="B61" s="333" t="s">
        <v>524</v>
      </c>
      <c r="C61" s="285" t="s">
        <v>753</v>
      </c>
      <c r="D61" s="347">
        <v>50.17</v>
      </c>
      <c r="E61" s="380">
        <f>1.23313+0.5406+1.10414+1.59507+0.16078+0.08676+1.95042+0.36462+1.6842+2.96336+0.49781+5.89883+1.96051+0.8914+2.6655+0.1784+1.76415+0.43066+0.95387+0.216</f>
        <v>27.140210000000003</v>
      </c>
      <c r="F61" s="365"/>
      <c r="G61" s="365"/>
      <c r="I61" s="365"/>
    </row>
    <row r="62" spans="1:9" s="355" customFormat="1" x14ac:dyDescent="0.25">
      <c r="A62" s="282" t="s">
        <v>865</v>
      </c>
      <c r="B62" s="333" t="s">
        <v>525</v>
      </c>
      <c r="C62" s="285" t="s">
        <v>753</v>
      </c>
      <c r="D62" s="348">
        <v>18.03</v>
      </c>
      <c r="E62" s="374">
        <f>2.38443+5.74564</f>
        <v>8.1300699999999999</v>
      </c>
      <c r="F62" s="365"/>
      <c r="G62" s="365"/>
      <c r="I62" s="365"/>
    </row>
    <row r="63" spans="1:9" s="355" customFormat="1" ht="16.5" thickBot="1" x14ac:dyDescent="0.3">
      <c r="A63" s="284" t="s">
        <v>866</v>
      </c>
      <c r="B63" s="335" t="s">
        <v>526</v>
      </c>
      <c r="C63" s="297" t="s">
        <v>753</v>
      </c>
      <c r="D63" s="377">
        <v>34.799999999999997</v>
      </c>
      <c r="E63" s="381">
        <f>1.02873+5.44645+0.17019+17.59857+2.73832+0.04739+0.76132+0.87255+7.61723+0.17834+0.2872+0.19203+0.01146+0.30915+0.0427+0.31262+0.075</f>
        <v>37.689250000000008</v>
      </c>
      <c r="F63" s="365"/>
      <c r="G63" s="365"/>
      <c r="I63" s="365"/>
    </row>
    <row r="64" spans="1:9" s="355" customFormat="1" x14ac:dyDescent="0.25">
      <c r="A64" s="302"/>
      <c r="B64" s="353" t="s">
        <v>4</v>
      </c>
      <c r="C64" s="298" t="s">
        <v>753</v>
      </c>
      <c r="D64" s="328"/>
      <c r="E64" s="359"/>
      <c r="F64" s="365"/>
      <c r="G64" s="365"/>
      <c r="I64" s="365"/>
    </row>
    <row r="65" spans="1:9" s="355" customFormat="1" x14ac:dyDescent="0.25">
      <c r="A65" s="282" t="s">
        <v>867</v>
      </c>
      <c r="B65" s="333" t="s">
        <v>68</v>
      </c>
      <c r="C65" s="285" t="s">
        <v>753</v>
      </c>
      <c r="D65" s="326">
        <v>47.579700000000003</v>
      </c>
      <c r="E65" s="379">
        <f>25.32833+3.31484+14.25274+0.14672+17.23254</f>
        <v>60.275170000000003</v>
      </c>
      <c r="F65" s="365"/>
      <c r="G65" s="365"/>
      <c r="I65" s="365"/>
    </row>
    <row r="66" spans="1:9" s="355" customFormat="1" x14ac:dyDescent="0.25">
      <c r="A66" s="282" t="s">
        <v>868</v>
      </c>
      <c r="B66" s="333" t="s">
        <v>69</v>
      </c>
      <c r="C66" s="285" t="s">
        <v>753</v>
      </c>
      <c r="D66" s="326"/>
      <c r="E66" s="361"/>
      <c r="F66" s="365"/>
      <c r="G66" s="365"/>
      <c r="I66" s="365"/>
    </row>
    <row r="67" spans="1:9" s="355" customFormat="1" ht="16.5" thickBot="1" x14ac:dyDescent="0.3">
      <c r="A67" s="283" t="s">
        <v>869</v>
      </c>
      <c r="B67" s="336" t="s">
        <v>9</v>
      </c>
      <c r="C67" s="286" t="s">
        <v>753</v>
      </c>
      <c r="D67" s="327">
        <v>370.45</v>
      </c>
      <c r="E67" s="362">
        <v>229.75700000000001</v>
      </c>
      <c r="F67" s="365"/>
      <c r="G67" s="365"/>
      <c r="I67" s="365"/>
    </row>
    <row r="68" spans="1:9" s="355" customFormat="1" x14ac:dyDescent="0.25">
      <c r="A68" s="304" t="s">
        <v>26</v>
      </c>
      <c r="B68" s="303" t="s">
        <v>1083</v>
      </c>
      <c r="C68" s="305" t="s">
        <v>753</v>
      </c>
      <c r="D68" s="354">
        <v>100.06</v>
      </c>
      <c r="E68" s="376">
        <f>E10-E25</f>
        <v>148.94826000000012</v>
      </c>
      <c r="F68" s="365"/>
      <c r="G68" s="365"/>
      <c r="I68" s="365"/>
    </row>
    <row r="69" spans="1:9" s="355" customFormat="1" ht="31.5" outlineLevel="1" x14ac:dyDescent="0.25">
      <c r="A69" s="282" t="s">
        <v>47</v>
      </c>
      <c r="B69" s="333" t="s">
        <v>1027</v>
      </c>
      <c r="C69" s="285" t="s">
        <v>753</v>
      </c>
      <c r="D69" s="352"/>
      <c r="E69" s="360"/>
      <c r="F69" s="365"/>
      <c r="G69" s="365"/>
      <c r="I69" s="365"/>
    </row>
    <row r="70" spans="1:9" s="355" customFormat="1" ht="31.5" outlineLevel="1" x14ac:dyDescent="0.25">
      <c r="A70" s="282" t="s">
        <v>837</v>
      </c>
      <c r="B70" s="333" t="s">
        <v>905</v>
      </c>
      <c r="C70" s="285" t="s">
        <v>753</v>
      </c>
      <c r="D70" s="352"/>
      <c r="E70" s="360"/>
      <c r="F70" s="365"/>
      <c r="G70" s="365"/>
      <c r="I70" s="365"/>
    </row>
    <row r="71" spans="1:9" s="355" customFormat="1" ht="31.5" outlineLevel="1" x14ac:dyDescent="0.25">
      <c r="A71" s="282" t="s">
        <v>838</v>
      </c>
      <c r="B71" s="333" t="s">
        <v>906</v>
      </c>
      <c r="C71" s="285" t="s">
        <v>753</v>
      </c>
      <c r="D71" s="352"/>
      <c r="E71" s="360"/>
      <c r="F71" s="365"/>
      <c r="G71" s="365"/>
      <c r="I71" s="365"/>
    </row>
    <row r="72" spans="1:9" s="355" customFormat="1" ht="31.5" outlineLevel="1" x14ac:dyDescent="0.25">
      <c r="A72" s="282" t="s">
        <v>839</v>
      </c>
      <c r="B72" s="333" t="s">
        <v>891</v>
      </c>
      <c r="C72" s="285" t="s">
        <v>753</v>
      </c>
      <c r="D72" s="352"/>
      <c r="E72" s="360"/>
      <c r="F72" s="365"/>
      <c r="G72" s="365"/>
      <c r="I72" s="365"/>
    </row>
    <row r="73" spans="1:9" s="355" customFormat="1" outlineLevel="1" x14ac:dyDescent="0.25">
      <c r="A73" s="282" t="s">
        <v>48</v>
      </c>
      <c r="B73" s="333" t="s">
        <v>1066</v>
      </c>
      <c r="C73" s="285" t="s">
        <v>753</v>
      </c>
      <c r="D73" s="352"/>
      <c r="E73" s="360"/>
      <c r="F73" s="365"/>
      <c r="G73" s="365"/>
      <c r="I73" s="365"/>
    </row>
    <row r="74" spans="1:9" s="355" customFormat="1" x14ac:dyDescent="0.25">
      <c r="A74" s="282" t="s">
        <v>754</v>
      </c>
      <c r="B74" s="333" t="s">
        <v>951</v>
      </c>
      <c r="C74" s="285" t="s">
        <v>753</v>
      </c>
      <c r="D74" s="326">
        <f>D68</f>
        <v>100.06</v>
      </c>
      <c r="E74" s="361">
        <f>E16-E31</f>
        <v>86.717399999999998</v>
      </c>
      <c r="F74" s="365"/>
      <c r="G74" s="365"/>
      <c r="I74" s="365"/>
    </row>
    <row r="75" spans="1:9" s="355" customFormat="1" outlineLevel="1" x14ac:dyDescent="0.25">
      <c r="A75" s="282" t="s">
        <v>755</v>
      </c>
      <c r="B75" s="333" t="s">
        <v>1067</v>
      </c>
      <c r="C75" s="285" t="s">
        <v>753</v>
      </c>
      <c r="D75" s="352"/>
      <c r="E75" s="360"/>
      <c r="F75" s="365"/>
      <c r="G75" s="365"/>
      <c r="I75" s="365"/>
    </row>
    <row r="76" spans="1:9" s="355" customFormat="1" x14ac:dyDescent="0.25">
      <c r="A76" s="282" t="s">
        <v>756</v>
      </c>
      <c r="B76" s="333" t="s">
        <v>952</v>
      </c>
      <c r="C76" s="285" t="s">
        <v>753</v>
      </c>
      <c r="D76" s="326"/>
      <c r="E76" s="361">
        <f>E18-E33</f>
        <v>8.3025700000000011</v>
      </c>
      <c r="F76" s="365"/>
      <c r="G76" s="365"/>
      <c r="I76" s="365"/>
    </row>
    <row r="77" spans="1:9" s="355" customFormat="1" x14ac:dyDescent="0.25">
      <c r="A77" s="282" t="s">
        <v>757</v>
      </c>
      <c r="B77" s="333" t="s">
        <v>953</v>
      </c>
      <c r="C77" s="285" t="s">
        <v>753</v>
      </c>
      <c r="D77" s="326"/>
      <c r="E77" s="361"/>
      <c r="F77" s="365"/>
      <c r="G77" s="365"/>
      <c r="I77" s="365"/>
    </row>
    <row r="78" spans="1:9" s="355" customFormat="1" outlineLevel="1" x14ac:dyDescent="0.25">
      <c r="A78" s="282" t="s">
        <v>758</v>
      </c>
      <c r="B78" s="333" t="s">
        <v>1074</v>
      </c>
      <c r="C78" s="285" t="s">
        <v>753</v>
      </c>
      <c r="D78" s="352"/>
      <c r="E78" s="360"/>
      <c r="F78" s="365"/>
      <c r="G78" s="365"/>
      <c r="I78" s="365"/>
    </row>
    <row r="79" spans="1:9" s="355" customFormat="1" ht="31.5" outlineLevel="1" x14ac:dyDescent="0.25">
      <c r="A79" s="282" t="s">
        <v>759</v>
      </c>
      <c r="B79" s="333" t="s">
        <v>823</v>
      </c>
      <c r="C79" s="285" t="s">
        <v>753</v>
      </c>
      <c r="D79" s="352"/>
      <c r="E79" s="360"/>
      <c r="F79" s="365"/>
      <c r="G79" s="365"/>
      <c r="I79" s="365"/>
    </row>
    <row r="80" spans="1:9" s="355" customFormat="1" outlineLevel="1" x14ac:dyDescent="0.25">
      <c r="A80" s="282" t="s">
        <v>994</v>
      </c>
      <c r="B80" s="333" t="s">
        <v>647</v>
      </c>
      <c r="C80" s="285" t="s">
        <v>753</v>
      </c>
      <c r="D80" s="352"/>
      <c r="E80" s="360"/>
      <c r="F80" s="365"/>
      <c r="G80" s="365"/>
      <c r="I80" s="365"/>
    </row>
    <row r="81" spans="1:9" s="355" customFormat="1" outlineLevel="1" x14ac:dyDescent="0.25">
      <c r="A81" s="282" t="s">
        <v>995</v>
      </c>
      <c r="B81" s="333" t="s">
        <v>635</v>
      </c>
      <c r="C81" s="285" t="s">
        <v>753</v>
      </c>
      <c r="D81" s="352"/>
      <c r="E81" s="360"/>
      <c r="F81" s="365"/>
      <c r="G81" s="365"/>
      <c r="I81" s="365"/>
    </row>
    <row r="82" spans="1:9" s="355" customFormat="1" x14ac:dyDescent="0.25">
      <c r="A82" s="282" t="s">
        <v>760</v>
      </c>
      <c r="B82" s="333" t="s">
        <v>954</v>
      </c>
      <c r="C82" s="285" t="s">
        <v>753</v>
      </c>
      <c r="D82" s="326"/>
      <c r="E82" s="361"/>
      <c r="F82" s="365"/>
      <c r="G82" s="365"/>
      <c r="I82" s="365"/>
    </row>
    <row r="83" spans="1:9" s="355" customFormat="1" x14ac:dyDescent="0.25">
      <c r="A83" s="282" t="s">
        <v>27</v>
      </c>
      <c r="B83" s="306" t="s">
        <v>1084</v>
      </c>
      <c r="C83" s="285" t="s">
        <v>753</v>
      </c>
      <c r="D83" s="326">
        <f>D84-D90</f>
        <v>-48.45</v>
      </c>
      <c r="E83" s="361">
        <f>E84-E90</f>
        <v>-27.272999999999996</v>
      </c>
      <c r="F83" s="365"/>
      <c r="G83" s="365"/>
      <c r="I83" s="365"/>
    </row>
    <row r="84" spans="1:9" s="355" customFormat="1" x14ac:dyDescent="0.25">
      <c r="A84" s="282" t="s">
        <v>54</v>
      </c>
      <c r="B84" s="333" t="s">
        <v>1033</v>
      </c>
      <c r="C84" s="285" t="s">
        <v>753</v>
      </c>
      <c r="D84" s="326"/>
      <c r="E84" s="361">
        <v>42.128</v>
      </c>
      <c r="F84" s="365"/>
      <c r="G84" s="365"/>
      <c r="I84" s="365"/>
    </row>
    <row r="85" spans="1:9" s="355" customFormat="1" x14ac:dyDescent="0.25">
      <c r="A85" s="282" t="s">
        <v>55</v>
      </c>
      <c r="B85" s="333" t="s">
        <v>945</v>
      </c>
      <c r="C85" s="285" t="s">
        <v>753</v>
      </c>
      <c r="D85" s="326"/>
      <c r="E85" s="361"/>
      <c r="F85" s="365"/>
      <c r="G85" s="365"/>
      <c r="I85" s="365"/>
    </row>
    <row r="86" spans="1:9" s="355" customFormat="1" x14ac:dyDescent="0.25">
      <c r="A86" s="282" t="s">
        <v>56</v>
      </c>
      <c r="B86" s="333" t="s">
        <v>946</v>
      </c>
      <c r="C86" s="285" t="s">
        <v>753</v>
      </c>
      <c r="D86" s="326"/>
      <c r="E86" s="361">
        <v>0.76100000000000001</v>
      </c>
      <c r="F86" s="365"/>
      <c r="G86" s="365"/>
      <c r="I86" s="365"/>
    </row>
    <row r="87" spans="1:9" s="355" customFormat="1" x14ac:dyDescent="0.25">
      <c r="A87" s="282" t="s">
        <v>72</v>
      </c>
      <c r="B87" s="333" t="s">
        <v>1034</v>
      </c>
      <c r="C87" s="285" t="s">
        <v>753</v>
      </c>
      <c r="D87" s="326"/>
      <c r="E87" s="361">
        <v>32.112000000000002</v>
      </c>
      <c r="F87" s="365"/>
      <c r="G87" s="365"/>
      <c r="I87" s="365"/>
    </row>
    <row r="88" spans="1:9" s="355" customFormat="1" x14ac:dyDescent="0.25">
      <c r="A88" s="282" t="s">
        <v>527</v>
      </c>
      <c r="B88" s="333" t="s">
        <v>650</v>
      </c>
      <c r="C88" s="285" t="s">
        <v>753</v>
      </c>
      <c r="D88" s="326"/>
      <c r="E88" s="361"/>
      <c r="F88" s="365"/>
      <c r="G88" s="365"/>
      <c r="I88" s="365"/>
    </row>
    <row r="89" spans="1:9" s="355" customFormat="1" x14ac:dyDescent="0.25">
      <c r="A89" s="282" t="s">
        <v>73</v>
      </c>
      <c r="B89" s="333" t="s">
        <v>947</v>
      </c>
      <c r="C89" s="285" t="s">
        <v>753</v>
      </c>
      <c r="D89" s="326"/>
      <c r="E89" s="361">
        <v>9.2579999999999991</v>
      </c>
      <c r="F89" s="365"/>
      <c r="G89" s="365"/>
      <c r="I89" s="365"/>
    </row>
    <row r="90" spans="1:9" s="355" customFormat="1" x14ac:dyDescent="0.25">
      <c r="A90" s="282" t="s">
        <v>57</v>
      </c>
      <c r="B90" s="334" t="s">
        <v>1032</v>
      </c>
      <c r="C90" s="285" t="s">
        <v>753</v>
      </c>
      <c r="D90" s="326">
        <v>48.45</v>
      </c>
      <c r="E90" s="361">
        <v>69.400999999999996</v>
      </c>
      <c r="F90" s="365"/>
      <c r="G90" s="365"/>
      <c r="I90" s="365"/>
    </row>
    <row r="91" spans="1:9" s="355" customFormat="1" x14ac:dyDescent="0.25">
      <c r="A91" s="282" t="s">
        <v>528</v>
      </c>
      <c r="B91" s="333" t="s">
        <v>948</v>
      </c>
      <c r="C91" s="285" t="s">
        <v>753</v>
      </c>
      <c r="D91" s="326"/>
      <c r="E91" s="361"/>
      <c r="F91" s="365"/>
      <c r="G91" s="365"/>
      <c r="I91" s="365"/>
    </row>
    <row r="92" spans="1:9" s="355" customFormat="1" x14ac:dyDescent="0.25">
      <c r="A92" s="282" t="s">
        <v>529</v>
      </c>
      <c r="B92" s="333" t="s">
        <v>949</v>
      </c>
      <c r="C92" s="285" t="s">
        <v>753</v>
      </c>
      <c r="D92" s="326">
        <v>40.76</v>
      </c>
      <c r="E92" s="361">
        <v>13.680999999999999</v>
      </c>
      <c r="F92" s="365"/>
      <c r="G92" s="365"/>
      <c r="I92" s="365"/>
    </row>
    <row r="93" spans="1:9" s="355" customFormat="1" x14ac:dyDescent="0.25">
      <c r="A93" s="282" t="s">
        <v>530</v>
      </c>
      <c r="B93" s="333" t="s">
        <v>1035</v>
      </c>
      <c r="C93" s="285" t="s">
        <v>753</v>
      </c>
      <c r="D93" s="326"/>
      <c r="E93" s="361">
        <v>7.8E-2</v>
      </c>
      <c r="F93" s="365"/>
      <c r="G93" s="365"/>
      <c r="I93" s="365"/>
    </row>
    <row r="94" spans="1:9" s="355" customFormat="1" x14ac:dyDescent="0.25">
      <c r="A94" s="282" t="s">
        <v>531</v>
      </c>
      <c r="B94" s="333" t="s">
        <v>651</v>
      </c>
      <c r="C94" s="285" t="s">
        <v>753</v>
      </c>
      <c r="D94" s="326"/>
      <c r="E94" s="361"/>
      <c r="F94" s="365"/>
      <c r="G94" s="365"/>
      <c r="I94" s="365"/>
    </row>
    <row r="95" spans="1:9" s="355" customFormat="1" x14ac:dyDescent="0.25">
      <c r="A95" s="282" t="s">
        <v>532</v>
      </c>
      <c r="B95" s="333" t="s">
        <v>950</v>
      </c>
      <c r="C95" s="285" t="s">
        <v>753</v>
      </c>
      <c r="D95" s="326">
        <v>7.69</v>
      </c>
      <c r="E95" s="361">
        <v>55.64</v>
      </c>
      <c r="F95" s="365"/>
      <c r="G95" s="365"/>
      <c r="I95" s="365"/>
    </row>
    <row r="96" spans="1:9" s="355" customFormat="1" ht="31.5" x14ac:dyDescent="0.25">
      <c r="A96" s="282" t="s">
        <v>28</v>
      </c>
      <c r="B96" s="306" t="s">
        <v>1090</v>
      </c>
      <c r="C96" s="285" t="s">
        <v>753</v>
      </c>
      <c r="D96" s="326">
        <v>32.64</v>
      </c>
      <c r="E96" s="361">
        <f>E68+E83</f>
        <v>121.67526000000012</v>
      </c>
      <c r="F96" s="365"/>
      <c r="G96" s="365"/>
      <c r="I96" s="365"/>
    </row>
    <row r="97" spans="1:9" s="355" customFormat="1" ht="31.5" outlineLevel="1" x14ac:dyDescent="0.25">
      <c r="A97" s="282" t="s">
        <v>60</v>
      </c>
      <c r="B97" s="333" t="s">
        <v>1027</v>
      </c>
      <c r="C97" s="285" t="s">
        <v>753</v>
      </c>
      <c r="D97" s="352"/>
      <c r="E97" s="360"/>
      <c r="F97" s="365"/>
      <c r="G97" s="365"/>
      <c r="I97" s="365"/>
    </row>
    <row r="98" spans="1:9" s="355" customFormat="1" ht="31.5" outlineLevel="1" x14ac:dyDescent="0.25">
      <c r="A98" s="282" t="s">
        <v>892</v>
      </c>
      <c r="B98" s="333" t="s">
        <v>905</v>
      </c>
      <c r="C98" s="285" t="s">
        <v>753</v>
      </c>
      <c r="D98" s="352"/>
      <c r="E98" s="360"/>
      <c r="F98" s="365"/>
      <c r="G98" s="365"/>
      <c r="I98" s="365"/>
    </row>
    <row r="99" spans="1:9" s="355" customFormat="1" ht="31.5" outlineLevel="1" x14ac:dyDescent="0.25">
      <c r="A99" s="282" t="s">
        <v>893</v>
      </c>
      <c r="B99" s="333" t="s">
        <v>906</v>
      </c>
      <c r="C99" s="285" t="s">
        <v>753</v>
      </c>
      <c r="D99" s="352"/>
      <c r="E99" s="360"/>
      <c r="F99" s="365"/>
      <c r="G99" s="365"/>
      <c r="I99" s="365"/>
    </row>
    <row r="100" spans="1:9" s="355" customFormat="1" ht="31.5" outlineLevel="1" x14ac:dyDescent="0.25">
      <c r="A100" s="282" t="s">
        <v>996</v>
      </c>
      <c r="B100" s="333" t="s">
        <v>891</v>
      </c>
      <c r="C100" s="285" t="s">
        <v>753</v>
      </c>
      <c r="D100" s="352"/>
      <c r="E100" s="360"/>
      <c r="F100" s="365"/>
      <c r="G100" s="365"/>
      <c r="I100" s="365"/>
    </row>
    <row r="101" spans="1:9" s="355" customFormat="1" outlineLevel="1" x14ac:dyDescent="0.25">
      <c r="A101" s="282" t="s">
        <v>61</v>
      </c>
      <c r="B101" s="333" t="s">
        <v>1066</v>
      </c>
      <c r="C101" s="285" t="s">
        <v>753</v>
      </c>
      <c r="D101" s="352"/>
      <c r="E101" s="360"/>
      <c r="F101" s="365"/>
      <c r="G101" s="365"/>
      <c r="I101" s="365"/>
    </row>
    <row r="102" spans="1:9" s="355" customFormat="1" x14ac:dyDescent="0.25">
      <c r="A102" s="282" t="s">
        <v>761</v>
      </c>
      <c r="B102" s="333" t="s">
        <v>951</v>
      </c>
      <c r="C102" s="285" t="s">
        <v>753</v>
      </c>
      <c r="D102" s="326">
        <v>32.64</v>
      </c>
      <c r="E102" s="361">
        <f>E96</f>
        <v>121.67526000000012</v>
      </c>
      <c r="F102" s="365"/>
      <c r="G102" s="365"/>
      <c r="I102" s="365"/>
    </row>
    <row r="103" spans="1:9" s="355" customFormat="1" outlineLevel="1" x14ac:dyDescent="0.25">
      <c r="A103" s="282" t="s">
        <v>762</v>
      </c>
      <c r="B103" s="333" t="s">
        <v>1067</v>
      </c>
      <c r="C103" s="285" t="s">
        <v>753</v>
      </c>
      <c r="D103" s="352"/>
      <c r="E103" s="360"/>
      <c r="F103" s="365"/>
      <c r="G103" s="365"/>
      <c r="I103" s="365"/>
    </row>
    <row r="104" spans="1:9" s="355" customFormat="1" x14ac:dyDescent="0.25">
      <c r="A104" s="282" t="s">
        <v>763</v>
      </c>
      <c r="B104" s="333" t="s">
        <v>952</v>
      </c>
      <c r="C104" s="285" t="s">
        <v>753</v>
      </c>
      <c r="D104" s="326"/>
      <c r="E104" s="361"/>
      <c r="F104" s="365"/>
      <c r="G104" s="365"/>
      <c r="I104" s="365"/>
    </row>
    <row r="105" spans="1:9" s="355" customFormat="1" x14ac:dyDescent="0.25">
      <c r="A105" s="282" t="s">
        <v>764</v>
      </c>
      <c r="B105" s="333" t="s">
        <v>953</v>
      </c>
      <c r="C105" s="285" t="s">
        <v>753</v>
      </c>
      <c r="D105" s="326"/>
      <c r="E105" s="361"/>
      <c r="F105" s="365"/>
      <c r="G105" s="365"/>
      <c r="I105" s="365"/>
    </row>
    <row r="106" spans="1:9" s="355" customFormat="1" outlineLevel="1" x14ac:dyDescent="0.25">
      <c r="A106" s="282" t="s">
        <v>765</v>
      </c>
      <c r="B106" s="333" t="s">
        <v>1074</v>
      </c>
      <c r="C106" s="285" t="s">
        <v>753</v>
      </c>
      <c r="D106" s="352"/>
      <c r="E106" s="360"/>
      <c r="F106" s="365"/>
      <c r="G106" s="365"/>
      <c r="I106" s="365"/>
    </row>
    <row r="107" spans="1:9" s="355" customFormat="1" ht="31.5" outlineLevel="1" x14ac:dyDescent="0.25">
      <c r="A107" s="282" t="s">
        <v>766</v>
      </c>
      <c r="B107" s="333" t="s">
        <v>823</v>
      </c>
      <c r="C107" s="285" t="s">
        <v>753</v>
      </c>
      <c r="D107" s="352"/>
      <c r="E107" s="360"/>
      <c r="F107" s="365"/>
      <c r="G107" s="365"/>
      <c r="I107" s="365"/>
    </row>
    <row r="108" spans="1:9" s="355" customFormat="1" outlineLevel="1" x14ac:dyDescent="0.25">
      <c r="A108" s="282" t="s">
        <v>997</v>
      </c>
      <c r="B108" s="333" t="s">
        <v>647</v>
      </c>
      <c r="C108" s="285" t="s">
        <v>753</v>
      </c>
      <c r="D108" s="352"/>
      <c r="E108" s="360"/>
      <c r="F108" s="365"/>
      <c r="G108" s="365"/>
      <c r="I108" s="365"/>
    </row>
    <row r="109" spans="1:9" s="355" customFormat="1" outlineLevel="1" x14ac:dyDescent="0.25">
      <c r="A109" s="282" t="s">
        <v>998</v>
      </c>
      <c r="B109" s="333" t="s">
        <v>635</v>
      </c>
      <c r="C109" s="285" t="s">
        <v>753</v>
      </c>
      <c r="D109" s="352"/>
      <c r="E109" s="360"/>
      <c r="F109" s="365"/>
      <c r="G109" s="365"/>
      <c r="I109" s="365"/>
    </row>
    <row r="110" spans="1:9" s="355" customFormat="1" x14ac:dyDescent="0.25">
      <c r="A110" s="282" t="s">
        <v>767</v>
      </c>
      <c r="B110" s="333" t="s">
        <v>954</v>
      </c>
      <c r="C110" s="285" t="s">
        <v>753</v>
      </c>
      <c r="D110" s="326"/>
      <c r="E110" s="361"/>
      <c r="F110" s="365"/>
      <c r="G110" s="365"/>
      <c r="I110" s="365"/>
    </row>
    <row r="111" spans="1:9" s="355" customFormat="1" x14ac:dyDescent="0.25">
      <c r="A111" s="282" t="s">
        <v>29</v>
      </c>
      <c r="B111" s="306" t="s">
        <v>1036</v>
      </c>
      <c r="C111" s="285" t="s">
        <v>753</v>
      </c>
      <c r="D111" s="326">
        <v>8.16</v>
      </c>
      <c r="E111" s="361">
        <v>28.395</v>
      </c>
      <c r="F111" s="365"/>
      <c r="G111" s="365"/>
      <c r="I111" s="365"/>
    </row>
    <row r="112" spans="1:9" s="355" customFormat="1" ht="31.5" outlineLevel="1" x14ac:dyDescent="0.25">
      <c r="A112" s="282" t="s">
        <v>25</v>
      </c>
      <c r="B112" s="333" t="s">
        <v>1027</v>
      </c>
      <c r="C112" s="285" t="s">
        <v>753</v>
      </c>
      <c r="D112" s="352"/>
      <c r="E112" s="360"/>
      <c r="F112" s="365"/>
      <c r="G112" s="365"/>
      <c r="I112" s="365"/>
    </row>
    <row r="113" spans="1:9" s="355" customFormat="1" ht="31.5" outlineLevel="1" x14ac:dyDescent="0.25">
      <c r="A113" s="282" t="s">
        <v>1023</v>
      </c>
      <c r="B113" s="333" t="s">
        <v>905</v>
      </c>
      <c r="C113" s="285" t="s">
        <v>753</v>
      </c>
      <c r="D113" s="352"/>
      <c r="E113" s="360"/>
      <c r="F113" s="365"/>
      <c r="G113" s="365"/>
      <c r="I113" s="365"/>
    </row>
    <row r="114" spans="1:9" s="355" customFormat="1" ht="31.5" outlineLevel="1" x14ac:dyDescent="0.25">
      <c r="A114" s="282" t="s">
        <v>1024</v>
      </c>
      <c r="B114" s="333" t="s">
        <v>906</v>
      </c>
      <c r="C114" s="285" t="s">
        <v>753</v>
      </c>
      <c r="D114" s="352"/>
      <c r="E114" s="360"/>
      <c r="F114" s="365"/>
      <c r="G114" s="365"/>
      <c r="I114" s="365"/>
    </row>
    <row r="115" spans="1:9" s="355" customFormat="1" ht="31.5" outlineLevel="1" x14ac:dyDescent="0.25">
      <c r="A115" s="282" t="s">
        <v>1025</v>
      </c>
      <c r="B115" s="333" t="s">
        <v>891</v>
      </c>
      <c r="C115" s="285" t="s">
        <v>753</v>
      </c>
      <c r="D115" s="352"/>
      <c r="E115" s="360"/>
      <c r="F115" s="365"/>
      <c r="G115" s="365"/>
      <c r="I115" s="365"/>
    </row>
    <row r="116" spans="1:9" s="355" customFormat="1" outlineLevel="1" x14ac:dyDescent="0.25">
      <c r="A116" s="282" t="s">
        <v>812</v>
      </c>
      <c r="B116" s="334" t="s">
        <v>1075</v>
      </c>
      <c r="C116" s="285" t="s">
        <v>753</v>
      </c>
      <c r="D116" s="352"/>
      <c r="E116" s="360"/>
      <c r="F116" s="365"/>
      <c r="G116" s="365"/>
      <c r="I116" s="365"/>
    </row>
    <row r="117" spans="1:9" s="355" customFormat="1" x14ac:dyDescent="0.25">
      <c r="A117" s="282" t="s">
        <v>813</v>
      </c>
      <c r="B117" s="334" t="s">
        <v>820</v>
      </c>
      <c r="C117" s="285" t="s">
        <v>753</v>
      </c>
      <c r="D117" s="326">
        <v>8.16</v>
      </c>
      <c r="E117" s="361">
        <v>28.395</v>
      </c>
      <c r="F117" s="365"/>
      <c r="G117" s="365"/>
      <c r="I117" s="365"/>
    </row>
    <row r="118" spans="1:9" s="355" customFormat="1" outlineLevel="1" x14ac:dyDescent="0.25">
      <c r="A118" s="282" t="s">
        <v>814</v>
      </c>
      <c r="B118" s="334" t="s">
        <v>1069</v>
      </c>
      <c r="C118" s="285" t="s">
        <v>753</v>
      </c>
      <c r="D118" s="352"/>
      <c r="E118" s="360"/>
      <c r="F118" s="365"/>
      <c r="G118" s="365"/>
      <c r="I118" s="365"/>
    </row>
    <row r="119" spans="1:9" s="355" customFormat="1" x14ac:dyDescent="0.25">
      <c r="A119" s="282" t="s">
        <v>815</v>
      </c>
      <c r="B119" s="334" t="s">
        <v>821</v>
      </c>
      <c r="C119" s="285" t="s">
        <v>753</v>
      </c>
      <c r="D119" s="326"/>
      <c r="E119" s="361"/>
      <c r="F119" s="365"/>
      <c r="G119" s="365"/>
      <c r="I119" s="365"/>
    </row>
    <row r="120" spans="1:9" s="355" customFormat="1" x14ac:dyDescent="0.25">
      <c r="A120" s="282" t="s">
        <v>816</v>
      </c>
      <c r="B120" s="334" t="s">
        <v>822</v>
      </c>
      <c r="C120" s="285" t="s">
        <v>753</v>
      </c>
      <c r="D120" s="326"/>
      <c r="E120" s="361"/>
      <c r="F120" s="365"/>
      <c r="G120" s="365"/>
      <c r="I120" s="365"/>
    </row>
    <row r="121" spans="1:9" s="355" customFormat="1" outlineLevel="1" x14ac:dyDescent="0.25">
      <c r="A121" s="282" t="s">
        <v>817</v>
      </c>
      <c r="B121" s="334" t="s">
        <v>1076</v>
      </c>
      <c r="C121" s="285" t="s">
        <v>753</v>
      </c>
      <c r="D121" s="352"/>
      <c r="E121" s="360"/>
      <c r="F121" s="365"/>
      <c r="G121" s="365"/>
      <c r="I121" s="365"/>
    </row>
    <row r="122" spans="1:9" s="355" customFormat="1" ht="31.5" outlineLevel="1" x14ac:dyDescent="0.25">
      <c r="A122" s="282" t="s">
        <v>818</v>
      </c>
      <c r="B122" s="334" t="s">
        <v>823</v>
      </c>
      <c r="C122" s="285" t="s">
        <v>753</v>
      </c>
      <c r="D122" s="352"/>
      <c r="E122" s="360"/>
      <c r="F122" s="365"/>
      <c r="G122" s="365"/>
      <c r="I122" s="365"/>
    </row>
    <row r="123" spans="1:9" s="355" customFormat="1" outlineLevel="1" x14ac:dyDescent="0.25">
      <c r="A123" s="282" t="s">
        <v>999</v>
      </c>
      <c r="B123" s="333" t="s">
        <v>824</v>
      </c>
      <c r="C123" s="285" t="s">
        <v>753</v>
      </c>
      <c r="D123" s="352"/>
      <c r="E123" s="360"/>
      <c r="F123" s="365"/>
      <c r="G123" s="365"/>
      <c r="I123" s="365"/>
    </row>
    <row r="124" spans="1:9" s="355" customFormat="1" outlineLevel="1" x14ac:dyDescent="0.25">
      <c r="A124" s="282" t="s">
        <v>1000</v>
      </c>
      <c r="B124" s="333" t="s">
        <v>635</v>
      </c>
      <c r="C124" s="285" t="s">
        <v>753</v>
      </c>
      <c r="D124" s="352"/>
      <c r="E124" s="360"/>
      <c r="F124" s="365"/>
      <c r="G124" s="365"/>
      <c r="I124" s="365"/>
    </row>
    <row r="125" spans="1:9" s="355" customFormat="1" x14ac:dyDescent="0.25">
      <c r="A125" s="282" t="s">
        <v>819</v>
      </c>
      <c r="B125" s="334" t="s">
        <v>825</v>
      </c>
      <c r="C125" s="285" t="s">
        <v>753</v>
      </c>
      <c r="D125" s="326"/>
      <c r="E125" s="361"/>
      <c r="F125" s="365"/>
      <c r="G125" s="365"/>
      <c r="I125" s="365"/>
    </row>
    <row r="126" spans="1:9" s="355" customFormat="1" x14ac:dyDescent="0.25">
      <c r="A126" s="282" t="s">
        <v>31</v>
      </c>
      <c r="B126" s="306" t="s">
        <v>1091</v>
      </c>
      <c r="C126" s="285" t="s">
        <v>753</v>
      </c>
      <c r="D126" s="326">
        <v>24.48</v>
      </c>
      <c r="E126" s="361">
        <v>93.28</v>
      </c>
      <c r="F126" s="365"/>
      <c r="G126" s="365"/>
      <c r="I126" s="365"/>
    </row>
    <row r="127" spans="1:9" s="355" customFormat="1" ht="31.5" outlineLevel="1" x14ac:dyDescent="0.25">
      <c r="A127" s="282" t="s">
        <v>49</v>
      </c>
      <c r="B127" s="333" t="s">
        <v>1027</v>
      </c>
      <c r="C127" s="285" t="s">
        <v>753</v>
      </c>
      <c r="D127" s="352"/>
      <c r="E127" s="360"/>
      <c r="F127" s="365"/>
      <c r="G127" s="365"/>
      <c r="I127" s="365"/>
    </row>
    <row r="128" spans="1:9" s="355" customFormat="1" ht="31.5" outlineLevel="1" x14ac:dyDescent="0.25">
      <c r="A128" s="282" t="s">
        <v>907</v>
      </c>
      <c r="B128" s="333" t="s">
        <v>905</v>
      </c>
      <c r="C128" s="285" t="s">
        <v>753</v>
      </c>
      <c r="D128" s="352"/>
      <c r="E128" s="360"/>
      <c r="F128" s="365"/>
      <c r="G128" s="365"/>
      <c r="I128" s="365"/>
    </row>
    <row r="129" spans="1:9" s="355" customFormat="1" ht="31.5" outlineLevel="1" x14ac:dyDescent="0.25">
      <c r="A129" s="282" t="s">
        <v>908</v>
      </c>
      <c r="B129" s="333" t="s">
        <v>906</v>
      </c>
      <c r="C129" s="285" t="s">
        <v>753</v>
      </c>
      <c r="D129" s="352"/>
      <c r="E129" s="360"/>
      <c r="F129" s="365"/>
      <c r="G129" s="365"/>
      <c r="I129" s="365"/>
    </row>
    <row r="130" spans="1:9" s="355" customFormat="1" ht="31.5" outlineLevel="1" x14ac:dyDescent="0.25">
      <c r="A130" s="282" t="s">
        <v>1001</v>
      </c>
      <c r="B130" s="333" t="s">
        <v>891</v>
      </c>
      <c r="C130" s="285" t="s">
        <v>753</v>
      </c>
      <c r="D130" s="352"/>
      <c r="E130" s="360"/>
      <c r="F130" s="365"/>
      <c r="G130" s="365"/>
      <c r="I130" s="365"/>
    </row>
    <row r="131" spans="1:9" s="355" customFormat="1" outlineLevel="1" x14ac:dyDescent="0.25">
      <c r="A131" s="282" t="s">
        <v>50</v>
      </c>
      <c r="B131" s="333" t="s">
        <v>1066</v>
      </c>
      <c r="C131" s="285" t="s">
        <v>753</v>
      </c>
      <c r="D131" s="352"/>
      <c r="E131" s="360"/>
      <c r="F131" s="365"/>
      <c r="G131" s="365"/>
      <c r="I131" s="365"/>
    </row>
    <row r="132" spans="1:9" s="355" customFormat="1" x14ac:dyDescent="0.25">
      <c r="A132" s="282" t="s">
        <v>768</v>
      </c>
      <c r="B132" s="333" t="s">
        <v>951</v>
      </c>
      <c r="C132" s="285" t="s">
        <v>753</v>
      </c>
      <c r="D132" s="326">
        <v>24.48</v>
      </c>
      <c r="E132" s="361">
        <f>E126</f>
        <v>93.28</v>
      </c>
      <c r="F132" s="365"/>
      <c r="G132" s="365"/>
      <c r="I132" s="365"/>
    </row>
    <row r="133" spans="1:9" s="355" customFormat="1" outlineLevel="1" x14ac:dyDescent="0.25">
      <c r="A133" s="282" t="s">
        <v>769</v>
      </c>
      <c r="B133" s="333" t="s">
        <v>1067</v>
      </c>
      <c r="C133" s="285" t="s">
        <v>753</v>
      </c>
      <c r="D133" s="352"/>
      <c r="E133" s="361"/>
      <c r="F133" s="365"/>
      <c r="G133" s="365"/>
      <c r="I133" s="365"/>
    </row>
    <row r="134" spans="1:9" s="355" customFormat="1" x14ac:dyDescent="0.25">
      <c r="A134" s="282" t="s">
        <v>770</v>
      </c>
      <c r="B134" s="333" t="s">
        <v>952</v>
      </c>
      <c r="C134" s="285" t="s">
        <v>753</v>
      </c>
      <c r="D134" s="326"/>
      <c r="E134" s="361"/>
      <c r="F134" s="365"/>
      <c r="G134" s="365"/>
      <c r="I134" s="365"/>
    </row>
    <row r="135" spans="1:9" s="355" customFormat="1" x14ac:dyDescent="0.25">
      <c r="A135" s="282" t="s">
        <v>771</v>
      </c>
      <c r="B135" s="333" t="s">
        <v>953</v>
      </c>
      <c r="C135" s="285" t="s">
        <v>753</v>
      </c>
      <c r="D135" s="326"/>
      <c r="E135" s="361"/>
      <c r="F135" s="365"/>
      <c r="G135" s="365"/>
      <c r="I135" s="365"/>
    </row>
    <row r="136" spans="1:9" s="355" customFormat="1" outlineLevel="1" x14ac:dyDescent="0.25">
      <c r="A136" s="282" t="s">
        <v>772</v>
      </c>
      <c r="B136" s="333" t="s">
        <v>1074</v>
      </c>
      <c r="C136" s="285" t="s">
        <v>753</v>
      </c>
      <c r="D136" s="352"/>
      <c r="E136" s="360"/>
      <c r="F136" s="365"/>
      <c r="G136" s="365"/>
      <c r="I136" s="365"/>
    </row>
    <row r="137" spans="1:9" s="355" customFormat="1" ht="31.5" outlineLevel="1" x14ac:dyDescent="0.25">
      <c r="A137" s="282" t="s">
        <v>773</v>
      </c>
      <c r="B137" s="333" t="s">
        <v>823</v>
      </c>
      <c r="C137" s="285" t="s">
        <v>753</v>
      </c>
      <c r="D137" s="352"/>
      <c r="E137" s="360"/>
      <c r="F137" s="365"/>
      <c r="G137" s="365"/>
      <c r="I137" s="365"/>
    </row>
    <row r="138" spans="1:9" s="355" customFormat="1" outlineLevel="1" x14ac:dyDescent="0.25">
      <c r="A138" s="282" t="s">
        <v>1002</v>
      </c>
      <c r="B138" s="333" t="s">
        <v>647</v>
      </c>
      <c r="C138" s="285" t="s">
        <v>753</v>
      </c>
      <c r="D138" s="352"/>
      <c r="E138" s="360"/>
      <c r="F138" s="365"/>
      <c r="G138" s="365"/>
      <c r="I138" s="365"/>
    </row>
    <row r="139" spans="1:9" s="355" customFormat="1" outlineLevel="1" x14ac:dyDescent="0.25">
      <c r="A139" s="282" t="s">
        <v>1003</v>
      </c>
      <c r="B139" s="333" t="s">
        <v>635</v>
      </c>
      <c r="C139" s="285" t="s">
        <v>753</v>
      </c>
      <c r="D139" s="352"/>
      <c r="E139" s="360"/>
      <c r="F139" s="365"/>
      <c r="G139" s="365"/>
      <c r="I139" s="365"/>
    </row>
    <row r="140" spans="1:9" s="355" customFormat="1" x14ac:dyDescent="0.25">
      <c r="A140" s="282" t="s">
        <v>774</v>
      </c>
      <c r="B140" s="333" t="s">
        <v>954</v>
      </c>
      <c r="C140" s="285" t="s">
        <v>753</v>
      </c>
      <c r="D140" s="326"/>
      <c r="E140" s="361"/>
      <c r="F140" s="365"/>
      <c r="G140" s="365"/>
      <c r="I140" s="365"/>
    </row>
    <row r="141" spans="1:9" s="355" customFormat="1" x14ac:dyDescent="0.25">
      <c r="A141" s="282" t="s">
        <v>32</v>
      </c>
      <c r="B141" s="306" t="s">
        <v>11</v>
      </c>
      <c r="C141" s="285" t="s">
        <v>753</v>
      </c>
      <c r="D141" s="326"/>
      <c r="E141" s="361"/>
      <c r="F141" s="365"/>
      <c r="G141" s="365"/>
      <c r="I141" s="365"/>
    </row>
    <row r="142" spans="1:9" s="355" customFormat="1" x14ac:dyDescent="0.25">
      <c r="A142" s="282" t="s">
        <v>52</v>
      </c>
      <c r="B142" s="334" t="s">
        <v>828</v>
      </c>
      <c r="C142" s="285" t="s">
        <v>753</v>
      </c>
      <c r="D142" s="326"/>
      <c r="E142" s="361"/>
      <c r="F142" s="365"/>
      <c r="G142" s="365"/>
      <c r="I142" s="365"/>
    </row>
    <row r="143" spans="1:9" s="355" customFormat="1" x14ac:dyDescent="0.25">
      <c r="A143" s="282" t="s">
        <v>53</v>
      </c>
      <c r="B143" s="334" t="s">
        <v>13</v>
      </c>
      <c r="C143" s="285" t="s">
        <v>753</v>
      </c>
      <c r="D143" s="326"/>
      <c r="E143" s="361"/>
      <c r="F143" s="365"/>
      <c r="G143" s="365"/>
      <c r="I143" s="365"/>
    </row>
    <row r="144" spans="1:9" s="355" customFormat="1" x14ac:dyDescent="0.25">
      <c r="A144" s="282" t="s">
        <v>65</v>
      </c>
      <c r="B144" s="334" t="s">
        <v>14</v>
      </c>
      <c r="C144" s="285" t="s">
        <v>753</v>
      </c>
      <c r="D144" s="326"/>
      <c r="E144" s="361"/>
      <c r="F144" s="365"/>
      <c r="G144" s="365"/>
      <c r="I144" s="365"/>
    </row>
    <row r="145" spans="1:9" s="355" customFormat="1" ht="16.5" thickBot="1" x14ac:dyDescent="0.3">
      <c r="A145" s="283" t="s">
        <v>66</v>
      </c>
      <c r="B145" s="370" t="s">
        <v>829</v>
      </c>
      <c r="C145" s="286" t="s">
        <v>753</v>
      </c>
      <c r="D145" s="327">
        <v>0</v>
      </c>
      <c r="E145" s="362">
        <v>0</v>
      </c>
      <c r="F145" s="365"/>
      <c r="G145" s="365"/>
      <c r="I145" s="365"/>
    </row>
    <row r="146" spans="1:9" s="355" customFormat="1" x14ac:dyDescent="0.25">
      <c r="A146" s="302" t="s">
        <v>535</v>
      </c>
      <c r="B146" s="303" t="s">
        <v>871</v>
      </c>
      <c r="C146" s="298" t="s">
        <v>289</v>
      </c>
      <c r="D146" s="328"/>
      <c r="E146" s="359"/>
      <c r="F146" s="365"/>
      <c r="G146" s="365"/>
      <c r="I146" s="365"/>
    </row>
    <row r="147" spans="1:9" s="355" customFormat="1" ht="31.5" x14ac:dyDescent="0.25">
      <c r="A147" s="282" t="s">
        <v>536</v>
      </c>
      <c r="B147" s="334" t="s">
        <v>1085</v>
      </c>
      <c r="C147" s="285" t="s">
        <v>753</v>
      </c>
      <c r="D147" s="326">
        <v>144.34</v>
      </c>
      <c r="E147" s="361">
        <f>E96+E92+E56</f>
        <v>193.88452000000012</v>
      </c>
      <c r="F147" s="365"/>
      <c r="G147" s="365"/>
      <c r="I147" s="365"/>
    </row>
    <row r="148" spans="1:9" s="355" customFormat="1" x14ac:dyDescent="0.25">
      <c r="A148" s="282" t="s">
        <v>537</v>
      </c>
      <c r="B148" s="334" t="s">
        <v>1037</v>
      </c>
      <c r="C148" s="285" t="s">
        <v>753</v>
      </c>
      <c r="D148" s="326">
        <v>240</v>
      </c>
      <c r="E148" s="361">
        <v>240</v>
      </c>
      <c r="F148" s="365"/>
      <c r="G148" s="365"/>
      <c r="I148" s="365"/>
    </row>
    <row r="149" spans="1:9" s="355" customFormat="1" x14ac:dyDescent="0.25">
      <c r="A149" s="282" t="s">
        <v>936</v>
      </c>
      <c r="B149" s="333" t="s">
        <v>958</v>
      </c>
      <c r="C149" s="285" t="s">
        <v>753</v>
      </c>
      <c r="D149" s="326">
        <v>240</v>
      </c>
      <c r="E149" s="361">
        <v>240</v>
      </c>
      <c r="F149" s="365"/>
      <c r="G149" s="365"/>
      <c r="I149" s="365"/>
    </row>
    <row r="150" spans="1:9" s="355" customFormat="1" x14ac:dyDescent="0.25">
      <c r="A150" s="282" t="s">
        <v>640</v>
      </c>
      <c r="B150" s="334" t="s">
        <v>1092</v>
      </c>
      <c r="C150" s="285" t="s">
        <v>753</v>
      </c>
      <c r="D150" s="326">
        <v>223.5</v>
      </c>
      <c r="E150" s="361">
        <v>230</v>
      </c>
      <c r="F150" s="365"/>
      <c r="G150" s="365"/>
      <c r="I150" s="365"/>
    </row>
    <row r="151" spans="1:9" s="355" customFormat="1" x14ac:dyDescent="0.25">
      <c r="A151" s="284" t="s">
        <v>937</v>
      </c>
      <c r="B151" s="333" t="s">
        <v>959</v>
      </c>
      <c r="C151" s="285" t="s">
        <v>753</v>
      </c>
      <c r="D151" s="326">
        <v>223.5</v>
      </c>
      <c r="E151" s="361">
        <v>230</v>
      </c>
      <c r="F151" s="365"/>
      <c r="G151" s="365"/>
      <c r="I151" s="365"/>
    </row>
    <row r="152" spans="1:9" s="355" customFormat="1" ht="48" thickBot="1" x14ac:dyDescent="0.3">
      <c r="A152" s="283" t="s">
        <v>641</v>
      </c>
      <c r="B152" s="370" t="s">
        <v>1093</v>
      </c>
      <c r="C152" s="286" t="s">
        <v>289</v>
      </c>
      <c r="D152" s="327">
        <f>D150/D147</f>
        <v>1.5484273243730082</v>
      </c>
      <c r="E152" s="362">
        <f>E150/E147</f>
        <v>1.1862731485731808</v>
      </c>
      <c r="F152" s="365"/>
      <c r="G152" s="365"/>
      <c r="I152" s="365"/>
    </row>
    <row r="153" spans="1:9" s="355" customFormat="1" ht="19.5" thickBot="1" x14ac:dyDescent="0.3">
      <c r="A153" s="397" t="s">
        <v>534</v>
      </c>
      <c r="B153" s="398"/>
      <c r="C153" s="398"/>
      <c r="D153" s="398"/>
      <c r="E153" s="399"/>
      <c r="F153" s="365"/>
      <c r="G153" s="365"/>
      <c r="I153" s="365"/>
    </row>
    <row r="154" spans="1:9" s="355" customFormat="1" x14ac:dyDescent="0.25">
      <c r="A154" s="302" t="s">
        <v>538</v>
      </c>
      <c r="B154" s="303" t="s">
        <v>1038</v>
      </c>
      <c r="C154" s="298" t="s">
        <v>753</v>
      </c>
      <c r="D154" s="328">
        <v>1939.43</v>
      </c>
      <c r="E154" s="359">
        <f>E160+E162+E171</f>
        <v>1567.52547218</v>
      </c>
      <c r="F154" s="365"/>
      <c r="G154" s="365"/>
      <c r="I154" s="365"/>
    </row>
    <row r="155" spans="1:9" s="355" customFormat="1" ht="31.5" outlineLevel="1" x14ac:dyDescent="0.25">
      <c r="A155" s="282" t="s">
        <v>539</v>
      </c>
      <c r="B155" s="333" t="s">
        <v>1027</v>
      </c>
      <c r="C155" s="285" t="s">
        <v>753</v>
      </c>
      <c r="D155" s="352"/>
      <c r="E155" s="360"/>
      <c r="F155" s="365"/>
      <c r="G155" s="365"/>
      <c r="I155" s="365"/>
    </row>
    <row r="156" spans="1:9" s="355" customFormat="1" ht="31.5" outlineLevel="1" x14ac:dyDescent="0.25">
      <c r="A156" s="282" t="s">
        <v>894</v>
      </c>
      <c r="B156" s="333" t="s">
        <v>905</v>
      </c>
      <c r="C156" s="285" t="s">
        <v>753</v>
      </c>
      <c r="D156" s="352"/>
      <c r="E156" s="360"/>
      <c r="F156" s="365"/>
      <c r="G156" s="365"/>
      <c r="I156" s="365"/>
    </row>
    <row r="157" spans="1:9" s="355" customFormat="1" ht="31.5" outlineLevel="1" x14ac:dyDescent="0.25">
      <c r="A157" s="282" t="s">
        <v>895</v>
      </c>
      <c r="B157" s="333" t="s">
        <v>906</v>
      </c>
      <c r="C157" s="285" t="s">
        <v>753</v>
      </c>
      <c r="D157" s="352"/>
      <c r="E157" s="360"/>
      <c r="F157" s="365"/>
      <c r="G157" s="365"/>
      <c r="I157" s="365"/>
    </row>
    <row r="158" spans="1:9" s="355" customFormat="1" ht="31.5" outlineLevel="1" x14ac:dyDescent="0.25">
      <c r="A158" s="282" t="s">
        <v>1004</v>
      </c>
      <c r="B158" s="333" t="s">
        <v>891</v>
      </c>
      <c r="C158" s="285" t="s">
        <v>753</v>
      </c>
      <c r="D158" s="352"/>
      <c r="E158" s="360"/>
      <c r="F158" s="365"/>
      <c r="G158" s="365"/>
      <c r="I158" s="365"/>
    </row>
    <row r="159" spans="1:9" s="355" customFormat="1" outlineLevel="1" x14ac:dyDescent="0.25">
      <c r="A159" s="282" t="s">
        <v>540</v>
      </c>
      <c r="B159" s="333" t="s">
        <v>1066</v>
      </c>
      <c r="C159" s="285" t="s">
        <v>753</v>
      </c>
      <c r="D159" s="352"/>
      <c r="E159" s="360"/>
      <c r="F159" s="365"/>
      <c r="G159" s="365"/>
      <c r="I159" s="365"/>
    </row>
    <row r="160" spans="1:9" s="355" customFormat="1" x14ac:dyDescent="0.25">
      <c r="A160" s="282" t="s">
        <v>652</v>
      </c>
      <c r="B160" s="333" t="s">
        <v>951</v>
      </c>
      <c r="C160" s="285" t="s">
        <v>753</v>
      </c>
      <c r="D160" s="326">
        <v>1939.43</v>
      </c>
      <c r="E160" s="361">
        <f>1439.912823+2.64093522</f>
        <v>1442.55375822</v>
      </c>
      <c r="F160" s="365"/>
      <c r="G160" s="365"/>
      <c r="I160" s="365"/>
    </row>
    <row r="161" spans="1:9" s="355" customFormat="1" outlineLevel="1" x14ac:dyDescent="0.25">
      <c r="A161" s="282" t="s">
        <v>775</v>
      </c>
      <c r="B161" s="333" t="s">
        <v>1067</v>
      </c>
      <c r="C161" s="285" t="s">
        <v>753</v>
      </c>
      <c r="D161" s="352"/>
      <c r="E161" s="360"/>
      <c r="F161" s="365"/>
      <c r="G161" s="365"/>
      <c r="I161" s="365"/>
    </row>
    <row r="162" spans="1:9" s="355" customFormat="1" x14ac:dyDescent="0.25">
      <c r="A162" s="282" t="s">
        <v>776</v>
      </c>
      <c r="B162" s="333" t="s">
        <v>952</v>
      </c>
      <c r="C162" s="285" t="s">
        <v>753</v>
      </c>
      <c r="D162" s="326"/>
      <c r="E162" s="361">
        <f>18.96936334+7.23825463</f>
        <v>26.207617970000001</v>
      </c>
      <c r="F162" s="365"/>
      <c r="G162" s="365"/>
      <c r="I162" s="365"/>
    </row>
    <row r="163" spans="1:9" s="355" customFormat="1" x14ac:dyDescent="0.25">
      <c r="A163" s="282" t="s">
        <v>777</v>
      </c>
      <c r="B163" s="333" t="s">
        <v>953</v>
      </c>
      <c r="C163" s="285" t="s">
        <v>753</v>
      </c>
      <c r="D163" s="326"/>
      <c r="E163" s="361"/>
      <c r="F163" s="365"/>
      <c r="G163" s="365"/>
      <c r="I163" s="365"/>
    </row>
    <row r="164" spans="1:9" s="355" customFormat="1" outlineLevel="1" x14ac:dyDescent="0.25">
      <c r="A164" s="282" t="s">
        <v>778</v>
      </c>
      <c r="B164" s="333" t="s">
        <v>1074</v>
      </c>
      <c r="C164" s="285" t="s">
        <v>753</v>
      </c>
      <c r="D164" s="352"/>
      <c r="E164" s="360"/>
      <c r="F164" s="365"/>
      <c r="G164" s="365"/>
      <c r="I164" s="365"/>
    </row>
    <row r="165" spans="1:9" s="355" customFormat="1" ht="31.5" outlineLevel="1" x14ac:dyDescent="0.25">
      <c r="A165" s="282" t="s">
        <v>779</v>
      </c>
      <c r="B165" s="333" t="s">
        <v>823</v>
      </c>
      <c r="C165" s="285" t="s">
        <v>753</v>
      </c>
      <c r="D165" s="352"/>
      <c r="E165" s="360"/>
      <c r="F165" s="365"/>
      <c r="G165" s="365"/>
      <c r="I165" s="365"/>
    </row>
    <row r="166" spans="1:9" s="355" customFormat="1" outlineLevel="1" x14ac:dyDescent="0.25">
      <c r="A166" s="282" t="s">
        <v>1005</v>
      </c>
      <c r="B166" s="333" t="s">
        <v>647</v>
      </c>
      <c r="C166" s="285" t="s">
        <v>753</v>
      </c>
      <c r="D166" s="352"/>
      <c r="E166" s="360"/>
      <c r="F166" s="365"/>
      <c r="G166" s="365"/>
      <c r="I166" s="365"/>
    </row>
    <row r="167" spans="1:9" s="355" customFormat="1" outlineLevel="1" x14ac:dyDescent="0.25">
      <c r="A167" s="282" t="s">
        <v>1006</v>
      </c>
      <c r="B167" s="333" t="s">
        <v>635</v>
      </c>
      <c r="C167" s="285" t="s">
        <v>753</v>
      </c>
      <c r="D167" s="352"/>
      <c r="E167" s="360"/>
      <c r="F167" s="365"/>
      <c r="G167" s="365"/>
      <c r="I167" s="365"/>
    </row>
    <row r="168" spans="1:9" s="355" customFormat="1" ht="31.5" x14ac:dyDescent="0.25">
      <c r="A168" s="282" t="s">
        <v>780</v>
      </c>
      <c r="B168" s="334" t="s">
        <v>1039</v>
      </c>
      <c r="C168" s="285" t="s">
        <v>753</v>
      </c>
      <c r="D168" s="326"/>
      <c r="E168" s="361"/>
      <c r="F168" s="365"/>
      <c r="G168" s="365"/>
      <c r="I168" s="365"/>
    </row>
    <row r="169" spans="1:9" s="355" customFormat="1" x14ac:dyDescent="0.25">
      <c r="A169" s="282" t="s">
        <v>896</v>
      </c>
      <c r="B169" s="333" t="s">
        <v>934</v>
      </c>
      <c r="C169" s="285" t="s">
        <v>753</v>
      </c>
      <c r="D169" s="326"/>
      <c r="E169" s="361"/>
      <c r="F169" s="365"/>
      <c r="G169" s="365"/>
      <c r="I169" s="365"/>
    </row>
    <row r="170" spans="1:9" s="355" customFormat="1" ht="31.5" x14ac:dyDescent="0.25">
      <c r="A170" s="282" t="s">
        <v>897</v>
      </c>
      <c r="B170" s="333" t="s">
        <v>935</v>
      </c>
      <c r="C170" s="285" t="s">
        <v>753</v>
      </c>
      <c r="D170" s="326"/>
      <c r="E170" s="361"/>
      <c r="F170" s="365"/>
      <c r="G170" s="365"/>
      <c r="I170" s="365"/>
    </row>
    <row r="171" spans="1:9" s="355" customFormat="1" x14ac:dyDescent="0.25">
      <c r="A171" s="282" t="s">
        <v>781</v>
      </c>
      <c r="B171" s="333" t="s">
        <v>954</v>
      </c>
      <c r="C171" s="285" t="s">
        <v>753</v>
      </c>
      <c r="D171" s="326"/>
      <c r="E171" s="361">
        <f>0.218+0.368925+1.21902337+43.19433493+52.14571047+1.61810222</f>
        <v>98.764095989999987</v>
      </c>
      <c r="F171" s="365"/>
      <c r="G171" s="365"/>
      <c r="I171" s="365"/>
    </row>
    <row r="172" spans="1:9" s="355" customFormat="1" x14ac:dyDescent="0.25">
      <c r="A172" s="282" t="s">
        <v>541</v>
      </c>
      <c r="B172" s="306" t="s">
        <v>1040</v>
      </c>
      <c r="C172" s="285" t="s">
        <v>753</v>
      </c>
      <c r="D172" s="326">
        <v>1758.1</v>
      </c>
      <c r="E172" s="361">
        <f>E181+E182+E183+E184+E185+E186+E187+E188+E189</f>
        <v>1330.7678971999997</v>
      </c>
      <c r="F172" s="365"/>
      <c r="G172" s="365"/>
      <c r="I172" s="365"/>
    </row>
    <row r="173" spans="1:9" s="355" customFormat="1" x14ac:dyDescent="0.25">
      <c r="A173" s="282" t="s">
        <v>542</v>
      </c>
      <c r="B173" s="334" t="s">
        <v>872</v>
      </c>
      <c r="C173" s="285" t="s">
        <v>753</v>
      </c>
      <c r="D173" s="326"/>
      <c r="E173" s="361"/>
      <c r="F173" s="365"/>
      <c r="G173" s="365"/>
      <c r="I173" s="365"/>
    </row>
    <row r="174" spans="1:9" s="355" customFormat="1" x14ac:dyDescent="0.25">
      <c r="A174" s="282" t="s">
        <v>543</v>
      </c>
      <c r="B174" s="334" t="s">
        <v>1041</v>
      </c>
      <c r="C174" s="285" t="s">
        <v>753</v>
      </c>
      <c r="D174" s="326"/>
      <c r="E174" s="361"/>
      <c r="F174" s="365"/>
      <c r="G174" s="365"/>
      <c r="I174" s="365"/>
    </row>
    <row r="175" spans="1:9" s="355" customFormat="1" x14ac:dyDescent="0.25">
      <c r="A175" s="282" t="s">
        <v>544</v>
      </c>
      <c r="B175" s="333" t="s">
        <v>642</v>
      </c>
      <c r="C175" s="285" t="s">
        <v>753</v>
      </c>
      <c r="D175" s="326"/>
      <c r="E175" s="361"/>
      <c r="F175" s="365"/>
      <c r="G175" s="365"/>
      <c r="I175" s="365"/>
    </row>
    <row r="176" spans="1:9" s="355" customFormat="1" x14ac:dyDescent="0.25">
      <c r="A176" s="282" t="s">
        <v>545</v>
      </c>
      <c r="B176" s="333" t="s">
        <v>873</v>
      </c>
      <c r="C176" s="285" t="s">
        <v>753</v>
      </c>
      <c r="D176" s="326"/>
      <c r="E176" s="361"/>
      <c r="F176" s="365"/>
      <c r="G176" s="365"/>
      <c r="I176" s="365"/>
    </row>
    <row r="177" spans="1:9" s="355" customFormat="1" x14ac:dyDescent="0.25">
      <c r="A177" s="282" t="s">
        <v>802</v>
      </c>
      <c r="B177" s="333" t="s">
        <v>803</v>
      </c>
      <c r="C177" s="285" t="s">
        <v>753</v>
      </c>
      <c r="D177" s="326"/>
      <c r="E177" s="361"/>
      <c r="F177" s="365"/>
      <c r="G177" s="365"/>
      <c r="I177" s="365"/>
    </row>
    <row r="178" spans="1:9" s="355" customFormat="1" ht="31.5" x14ac:dyDescent="0.25">
      <c r="A178" s="282" t="s">
        <v>546</v>
      </c>
      <c r="B178" s="334" t="s">
        <v>910</v>
      </c>
      <c r="C178" s="285" t="s">
        <v>753</v>
      </c>
      <c r="D178" s="326"/>
      <c r="E178" s="361"/>
      <c r="F178" s="365"/>
      <c r="G178" s="365"/>
      <c r="I178" s="365"/>
    </row>
    <row r="179" spans="1:9" s="355" customFormat="1" ht="31.5" x14ac:dyDescent="0.25">
      <c r="A179" s="282" t="s">
        <v>653</v>
      </c>
      <c r="B179" s="334" t="s">
        <v>1094</v>
      </c>
      <c r="C179" s="285" t="s">
        <v>753</v>
      </c>
      <c r="D179" s="326"/>
      <c r="E179" s="361"/>
      <c r="F179" s="365"/>
      <c r="G179" s="365"/>
      <c r="I179" s="365"/>
    </row>
    <row r="180" spans="1:9" s="355" customFormat="1" x14ac:dyDescent="0.25">
      <c r="A180" s="282" t="s">
        <v>654</v>
      </c>
      <c r="B180" s="334" t="s">
        <v>1070</v>
      </c>
      <c r="C180" s="285" t="s">
        <v>753</v>
      </c>
      <c r="D180" s="326"/>
      <c r="E180" s="361"/>
      <c r="F180" s="365"/>
      <c r="G180" s="365"/>
      <c r="I180" s="365"/>
    </row>
    <row r="181" spans="1:9" s="355" customFormat="1" x14ac:dyDescent="0.25">
      <c r="A181" s="282" t="s">
        <v>655</v>
      </c>
      <c r="B181" s="334" t="s">
        <v>643</v>
      </c>
      <c r="C181" s="285" t="s">
        <v>753</v>
      </c>
      <c r="D181" s="326">
        <v>444.98</v>
      </c>
      <c r="E181" s="361">
        <f>329.17306072+33.24936891+4.63365779+0.06397794+0.74366519+0.034365+0.774029+0.40173756+52.099535</f>
        <v>421.17339710999994</v>
      </c>
      <c r="F181" s="365"/>
      <c r="G181" s="365"/>
      <c r="I181" s="365"/>
    </row>
    <row r="182" spans="1:9" s="355" customFormat="1" x14ac:dyDescent="0.25">
      <c r="A182" s="282" t="s">
        <v>656</v>
      </c>
      <c r="B182" s="334" t="s">
        <v>830</v>
      </c>
      <c r="C182" s="285" t="s">
        <v>753</v>
      </c>
      <c r="D182" s="326">
        <v>135.27000000000001</v>
      </c>
      <c r="E182" s="361">
        <f>115.27940915+1.7148296</f>
        <v>116.99423875000001</v>
      </c>
      <c r="F182" s="365"/>
      <c r="G182" s="365"/>
      <c r="I182" s="365"/>
    </row>
    <row r="183" spans="1:9" s="355" customFormat="1" x14ac:dyDescent="0.25">
      <c r="A183" s="282" t="s">
        <v>795</v>
      </c>
      <c r="B183" s="334" t="s">
        <v>1042</v>
      </c>
      <c r="C183" s="285" t="s">
        <v>753</v>
      </c>
      <c r="D183" s="326">
        <v>22.95</v>
      </c>
      <c r="E183" s="361">
        <f>E184+9.050832+0.53882863+0.00006+1.013696+0.00209503+0.002948+0.001</f>
        <v>25.885131660000003</v>
      </c>
      <c r="F183" s="365"/>
      <c r="G183" s="365"/>
      <c r="I183" s="365"/>
    </row>
    <row r="184" spans="1:9" s="355" customFormat="1" x14ac:dyDescent="0.25">
      <c r="A184" s="282" t="s">
        <v>805</v>
      </c>
      <c r="B184" s="333" t="s">
        <v>806</v>
      </c>
      <c r="C184" s="285" t="s">
        <v>753</v>
      </c>
      <c r="D184" s="326">
        <v>8.16</v>
      </c>
      <c r="E184" s="361">
        <f>13.5088+1.766872</f>
        <v>15.275672</v>
      </c>
      <c r="F184" s="365"/>
      <c r="G184" s="365"/>
      <c r="I184" s="365"/>
    </row>
    <row r="185" spans="1:9" s="355" customFormat="1" x14ac:dyDescent="0.25">
      <c r="A185" s="282" t="s">
        <v>804</v>
      </c>
      <c r="B185" s="334" t="s">
        <v>903</v>
      </c>
      <c r="C185" s="285" t="s">
        <v>753</v>
      </c>
      <c r="D185" s="326">
        <v>719.39</v>
      </c>
      <c r="E185" s="379">
        <f>(26715700.76+735507+296760+1778999.41+1610452.69+28285221.31+4782269+23600037.88+19723262.01+541235.13+7319858.88+10803489.23+31339616.48+16194266.63+1233401.98+3009816.05+11122200+4412202.08+722800.01+98240+1614400+3452650.77+4610937.75+354434108.79+20339450.42+536720)/1000000</f>
        <v>579.31360426000003</v>
      </c>
      <c r="F185" s="365"/>
      <c r="G185" s="365"/>
      <c r="I185" s="365"/>
    </row>
    <row r="186" spans="1:9" s="355" customFormat="1" x14ac:dyDescent="0.25">
      <c r="A186" s="282" t="s">
        <v>807</v>
      </c>
      <c r="B186" s="334" t="s">
        <v>904</v>
      </c>
      <c r="C186" s="285" t="s">
        <v>753</v>
      </c>
      <c r="D186" s="326">
        <v>65.08</v>
      </c>
      <c r="E186" s="361">
        <f>(2320106.14+3907260+6919009.56+1928606.22+1871653.6+11091921.92+10632956.82+1815189.3+436669+968027+906240+417727.47)/1000000</f>
        <v>43.215367029999996</v>
      </c>
      <c r="F186" s="365"/>
      <c r="G186" s="365"/>
      <c r="I186" s="365"/>
    </row>
    <row r="187" spans="1:9" s="355" customFormat="1" x14ac:dyDescent="0.25">
      <c r="A187" s="282" t="s">
        <v>808</v>
      </c>
      <c r="B187" s="334" t="s">
        <v>810</v>
      </c>
      <c r="C187" s="285" t="s">
        <v>753</v>
      </c>
      <c r="D187" s="326">
        <v>21.28</v>
      </c>
      <c r="E187" s="361">
        <f>2.01875592+0.57041055+14.201649+1.213851</f>
        <v>18.004666469999997</v>
      </c>
      <c r="F187" s="365"/>
      <c r="G187" s="365"/>
      <c r="I187" s="365"/>
    </row>
    <row r="188" spans="1:9" s="355" customFormat="1" ht="47.25" x14ac:dyDescent="0.25">
      <c r="A188" s="282" t="s">
        <v>809</v>
      </c>
      <c r="B188" s="334" t="s">
        <v>1020</v>
      </c>
      <c r="C188" s="285" t="s">
        <v>753</v>
      </c>
      <c r="D188" s="326">
        <v>40.76</v>
      </c>
      <c r="E188" s="361">
        <v>13.68094</v>
      </c>
      <c r="F188" s="365"/>
      <c r="G188" s="365"/>
      <c r="I188" s="365"/>
    </row>
    <row r="189" spans="1:9" s="355" customFormat="1" x14ac:dyDescent="0.25">
      <c r="A189" s="282" t="s">
        <v>831</v>
      </c>
      <c r="B189" s="334" t="s">
        <v>1095</v>
      </c>
      <c r="C189" s="285" t="s">
        <v>753</v>
      </c>
      <c r="D189" s="326">
        <v>308.39999999999998</v>
      </c>
      <c r="E189" s="361">
        <f>(997105.61+219000+317560+268411.01+1938141.91+195248.41+3150457.7+8327622.41+1172804.33+720600+16000+42000+692130.8+152361.29+80009.92+13090+196620.6+840788.98+1231402+306655+5336309.81+431420.99+928335.37+140690.48+1436024.67+456669.75+3086024.03+121386.6+74760+497000+17591038.53+1213590.05+12586.5+395760.57+113187.43+2290669.43+430102.58+75000+19375+823950+8000+1911130+3750000+35197976.16+20359-14477)/1000000</f>
        <v>97.224879920000006</v>
      </c>
      <c r="F189" s="365"/>
      <c r="G189" s="365"/>
      <c r="I189" s="365"/>
    </row>
    <row r="190" spans="1:9" s="355" customFormat="1" x14ac:dyDescent="0.25">
      <c r="A190" s="282" t="s">
        <v>547</v>
      </c>
      <c r="B190" s="306" t="s">
        <v>1043</v>
      </c>
      <c r="C190" s="285" t="s">
        <v>753</v>
      </c>
      <c r="D190" s="326"/>
      <c r="E190" s="361">
        <f>E191</f>
        <v>0</v>
      </c>
      <c r="F190" s="365"/>
      <c r="G190" s="365"/>
      <c r="I190" s="365"/>
    </row>
    <row r="191" spans="1:9" s="355" customFormat="1" x14ac:dyDescent="0.25">
      <c r="A191" s="282" t="s">
        <v>548</v>
      </c>
      <c r="B191" s="334" t="s">
        <v>46</v>
      </c>
      <c r="C191" s="285" t="s">
        <v>753</v>
      </c>
      <c r="D191" s="326"/>
      <c r="E191" s="361"/>
      <c r="F191" s="365"/>
      <c r="G191" s="365"/>
      <c r="I191" s="365"/>
    </row>
    <row r="192" spans="1:9" s="355" customFormat="1" ht="31.5" x14ac:dyDescent="0.25">
      <c r="A192" s="282" t="s">
        <v>549</v>
      </c>
      <c r="B192" s="334" t="s">
        <v>71</v>
      </c>
      <c r="C192" s="285" t="s">
        <v>753</v>
      </c>
      <c r="D192" s="326"/>
      <c r="E192" s="361"/>
      <c r="F192" s="365"/>
      <c r="G192" s="365"/>
      <c r="I192" s="365"/>
    </row>
    <row r="193" spans="1:9" s="355" customFormat="1" ht="31.5" x14ac:dyDescent="0.25">
      <c r="A193" s="282" t="s">
        <v>657</v>
      </c>
      <c r="B193" s="333" t="s">
        <v>1106</v>
      </c>
      <c r="C193" s="285" t="s">
        <v>753</v>
      </c>
      <c r="D193" s="326"/>
      <c r="E193" s="361"/>
      <c r="F193" s="365"/>
      <c r="G193" s="365"/>
      <c r="I193" s="365"/>
    </row>
    <row r="194" spans="1:9" s="355" customFormat="1" x14ac:dyDescent="0.25">
      <c r="A194" s="282" t="s">
        <v>658</v>
      </c>
      <c r="B194" s="333" t="s">
        <v>624</v>
      </c>
      <c r="C194" s="285" t="s">
        <v>753</v>
      </c>
      <c r="D194" s="326"/>
      <c r="E194" s="361"/>
      <c r="F194" s="365"/>
      <c r="G194" s="365"/>
      <c r="I194" s="365"/>
    </row>
    <row r="195" spans="1:9" s="355" customFormat="1" ht="31.5" x14ac:dyDescent="0.25">
      <c r="A195" s="282" t="s">
        <v>659</v>
      </c>
      <c r="B195" s="333" t="s">
        <v>743</v>
      </c>
      <c r="C195" s="285" t="s">
        <v>753</v>
      </c>
      <c r="D195" s="326"/>
      <c r="E195" s="361"/>
      <c r="F195" s="365"/>
      <c r="G195" s="365"/>
      <c r="I195" s="365"/>
    </row>
    <row r="196" spans="1:9" s="355" customFormat="1" x14ac:dyDescent="0.25">
      <c r="A196" s="282" t="s">
        <v>550</v>
      </c>
      <c r="B196" s="334" t="s">
        <v>1096</v>
      </c>
      <c r="C196" s="285" t="s">
        <v>753</v>
      </c>
      <c r="D196" s="326"/>
      <c r="E196" s="361"/>
      <c r="F196" s="365"/>
      <c r="G196" s="365"/>
      <c r="I196" s="365"/>
    </row>
    <row r="197" spans="1:9" s="355" customFormat="1" x14ac:dyDescent="0.25">
      <c r="A197" s="282" t="s">
        <v>552</v>
      </c>
      <c r="B197" s="306" t="s">
        <v>1044</v>
      </c>
      <c r="C197" s="285" t="s">
        <v>753</v>
      </c>
      <c r="D197" s="326"/>
      <c r="E197" s="361">
        <f>E198+E204+E202</f>
        <v>88.984122439999993</v>
      </c>
      <c r="F197" s="365"/>
      <c r="G197" s="365"/>
      <c r="I197" s="365"/>
    </row>
    <row r="198" spans="1:9" s="355" customFormat="1" x14ac:dyDescent="0.25">
      <c r="A198" s="282" t="s">
        <v>553</v>
      </c>
      <c r="B198" s="334" t="s">
        <v>1045</v>
      </c>
      <c r="C198" s="285" t="s">
        <v>753</v>
      </c>
      <c r="D198" s="326"/>
      <c r="E198" s="361">
        <f>E199+E200</f>
        <v>82.364111699999995</v>
      </c>
      <c r="F198" s="365"/>
      <c r="G198" s="365"/>
      <c r="I198" s="365"/>
    </row>
    <row r="199" spans="1:9" s="355" customFormat="1" x14ac:dyDescent="0.25">
      <c r="A199" s="282" t="s">
        <v>660</v>
      </c>
      <c r="B199" s="333" t="s">
        <v>874</v>
      </c>
      <c r="C199" s="285" t="s">
        <v>753</v>
      </c>
      <c r="D199" s="326"/>
      <c r="E199" s="361">
        <f>34.34551481+26.62462657+7.48584704</f>
        <v>68.455988419999997</v>
      </c>
      <c r="F199" s="365"/>
      <c r="G199" s="365"/>
      <c r="I199" s="365"/>
    </row>
    <row r="200" spans="1:9" s="355" customFormat="1" x14ac:dyDescent="0.25">
      <c r="A200" s="282" t="s">
        <v>661</v>
      </c>
      <c r="B200" s="333" t="s">
        <v>875</v>
      </c>
      <c r="C200" s="285" t="s">
        <v>753</v>
      </c>
      <c r="D200" s="326"/>
      <c r="E200" s="361">
        <f>11.00456251+1.41995077+1.48361</f>
        <v>13.90812328</v>
      </c>
      <c r="F200" s="365"/>
      <c r="G200" s="365"/>
      <c r="I200" s="365"/>
    </row>
    <row r="201" spans="1:9" s="355" customFormat="1" ht="31.5" x14ac:dyDescent="0.25">
      <c r="A201" s="282" t="s">
        <v>662</v>
      </c>
      <c r="B201" s="333" t="s">
        <v>876</v>
      </c>
      <c r="C201" s="285" t="s">
        <v>753</v>
      </c>
      <c r="D201" s="326"/>
      <c r="E201" s="361"/>
      <c r="F201" s="365"/>
      <c r="G201" s="365"/>
      <c r="I201" s="365"/>
    </row>
    <row r="202" spans="1:9" s="355" customFormat="1" x14ac:dyDescent="0.25">
      <c r="A202" s="282" t="s">
        <v>663</v>
      </c>
      <c r="B202" s="333" t="s">
        <v>877</v>
      </c>
      <c r="C202" s="285" t="s">
        <v>753</v>
      </c>
      <c r="D202" s="326"/>
      <c r="E202" s="361">
        <v>0.26140603000000001</v>
      </c>
      <c r="F202" s="365"/>
      <c r="G202" s="365"/>
      <c r="I202" s="365"/>
    </row>
    <row r="203" spans="1:9" s="355" customFormat="1" ht="31.5" x14ac:dyDescent="0.25">
      <c r="A203" s="282" t="s">
        <v>796</v>
      </c>
      <c r="B203" s="333" t="s">
        <v>878</v>
      </c>
      <c r="C203" s="285" t="s">
        <v>753</v>
      </c>
      <c r="D203" s="326"/>
      <c r="E203" s="361"/>
      <c r="F203" s="365"/>
      <c r="G203" s="365"/>
      <c r="I203" s="365"/>
    </row>
    <row r="204" spans="1:9" s="355" customFormat="1" x14ac:dyDescent="0.25">
      <c r="A204" s="282" t="s">
        <v>797</v>
      </c>
      <c r="B204" s="333" t="s">
        <v>551</v>
      </c>
      <c r="C204" s="285" t="s">
        <v>753</v>
      </c>
      <c r="D204" s="326"/>
      <c r="E204" s="361">
        <v>6.3586047099999998</v>
      </c>
      <c r="F204" s="365"/>
      <c r="G204" s="365"/>
      <c r="I204" s="365"/>
    </row>
    <row r="205" spans="1:9" s="355" customFormat="1" x14ac:dyDescent="0.25">
      <c r="A205" s="282" t="s">
        <v>554</v>
      </c>
      <c r="B205" s="334" t="s">
        <v>58</v>
      </c>
      <c r="C205" s="285" t="s">
        <v>753</v>
      </c>
      <c r="D205" s="326"/>
      <c r="E205" s="361"/>
      <c r="F205" s="365"/>
      <c r="G205" s="365"/>
      <c r="I205" s="365"/>
    </row>
    <row r="206" spans="1:9" s="355" customFormat="1" x14ac:dyDescent="0.25">
      <c r="A206" s="282" t="s">
        <v>555</v>
      </c>
      <c r="B206" s="334" t="s">
        <v>1105</v>
      </c>
      <c r="C206" s="285" t="s">
        <v>753</v>
      </c>
      <c r="D206" s="326"/>
      <c r="E206" s="361"/>
      <c r="F206" s="365"/>
      <c r="G206" s="365"/>
      <c r="I206" s="365"/>
    </row>
    <row r="207" spans="1:9" s="355" customFormat="1" x14ac:dyDescent="0.25">
      <c r="A207" s="282" t="s">
        <v>938</v>
      </c>
      <c r="B207" s="334" t="s">
        <v>871</v>
      </c>
      <c r="C207" s="285" t="s">
        <v>289</v>
      </c>
      <c r="D207" s="326"/>
      <c r="E207" s="361"/>
      <c r="F207" s="365"/>
      <c r="G207" s="365"/>
      <c r="I207" s="365"/>
    </row>
    <row r="208" spans="1:9" s="355" customFormat="1" ht="31.5" x14ac:dyDescent="0.25">
      <c r="A208" s="282" t="s">
        <v>939</v>
      </c>
      <c r="B208" s="334" t="s">
        <v>940</v>
      </c>
      <c r="C208" s="285" t="s">
        <v>753</v>
      </c>
      <c r="D208" s="326"/>
      <c r="E208" s="361"/>
      <c r="F208" s="365"/>
      <c r="G208" s="365"/>
      <c r="I208" s="365"/>
    </row>
    <row r="209" spans="1:9" s="355" customFormat="1" x14ac:dyDescent="0.25">
      <c r="A209" s="282" t="s">
        <v>556</v>
      </c>
      <c r="B209" s="306" t="s">
        <v>1046</v>
      </c>
      <c r="C209" s="285" t="s">
        <v>753</v>
      </c>
      <c r="D209" s="326"/>
      <c r="E209" s="361">
        <f>E211+E210</f>
        <v>1099.7605536900001</v>
      </c>
      <c r="F209" s="365"/>
      <c r="G209" s="365"/>
      <c r="I209" s="365"/>
    </row>
    <row r="210" spans="1:9" s="355" customFormat="1" x14ac:dyDescent="0.25">
      <c r="A210" s="282" t="s">
        <v>557</v>
      </c>
      <c r="B210" s="334" t="s">
        <v>59</v>
      </c>
      <c r="C210" s="285" t="s">
        <v>753</v>
      </c>
      <c r="D210" s="326"/>
      <c r="E210" s="361">
        <v>0.76055368999999995</v>
      </c>
      <c r="F210" s="365"/>
      <c r="G210" s="365"/>
      <c r="I210" s="365"/>
    </row>
    <row r="211" spans="1:9" s="355" customFormat="1" x14ac:dyDescent="0.25">
      <c r="A211" s="282" t="s">
        <v>558</v>
      </c>
      <c r="B211" s="334" t="s">
        <v>1047</v>
      </c>
      <c r="C211" s="285" t="s">
        <v>753</v>
      </c>
      <c r="D211" s="326"/>
      <c r="E211" s="361">
        <f>E212</f>
        <v>1099</v>
      </c>
      <c r="F211" s="365"/>
      <c r="G211" s="365"/>
      <c r="I211" s="365"/>
    </row>
    <row r="212" spans="1:9" s="355" customFormat="1" x14ac:dyDescent="0.25">
      <c r="A212" s="282" t="s">
        <v>610</v>
      </c>
      <c r="B212" s="333" t="s">
        <v>1097</v>
      </c>
      <c r="C212" s="285" t="s">
        <v>753</v>
      </c>
      <c r="D212" s="326"/>
      <c r="E212" s="361">
        <v>1099</v>
      </c>
      <c r="F212" s="365"/>
      <c r="G212" s="365"/>
      <c r="I212" s="365"/>
    </row>
    <row r="213" spans="1:9" s="355" customFormat="1" x14ac:dyDescent="0.25">
      <c r="A213" s="282" t="s">
        <v>611</v>
      </c>
      <c r="B213" s="333" t="s">
        <v>1107</v>
      </c>
      <c r="C213" s="285" t="s">
        <v>753</v>
      </c>
      <c r="D213" s="326"/>
      <c r="E213" s="361"/>
      <c r="F213" s="365"/>
      <c r="G213" s="365"/>
      <c r="I213" s="365"/>
    </row>
    <row r="214" spans="1:9" s="355" customFormat="1" x14ac:dyDescent="0.25">
      <c r="A214" s="282" t="s">
        <v>646</v>
      </c>
      <c r="B214" s="333" t="s">
        <v>63</v>
      </c>
      <c r="C214" s="285" t="s">
        <v>753</v>
      </c>
      <c r="D214" s="326"/>
      <c r="E214" s="361"/>
      <c r="F214" s="365"/>
      <c r="G214" s="365"/>
      <c r="I214" s="365"/>
    </row>
    <row r="215" spans="1:9" s="355" customFormat="1" x14ac:dyDescent="0.25">
      <c r="A215" s="282" t="s">
        <v>559</v>
      </c>
      <c r="B215" s="334" t="s">
        <v>925</v>
      </c>
      <c r="C215" s="285" t="s">
        <v>753</v>
      </c>
      <c r="D215" s="326"/>
      <c r="E215" s="361"/>
      <c r="F215" s="365"/>
      <c r="G215" s="365"/>
      <c r="I215" s="365"/>
    </row>
    <row r="216" spans="1:9" s="355" customFormat="1" ht="31.5" x14ac:dyDescent="0.25">
      <c r="A216" s="282" t="s">
        <v>560</v>
      </c>
      <c r="B216" s="334" t="s">
        <v>1048</v>
      </c>
      <c r="C216" s="285" t="s">
        <v>753</v>
      </c>
      <c r="D216" s="326"/>
      <c r="E216" s="361"/>
      <c r="F216" s="365"/>
      <c r="G216" s="365"/>
      <c r="I216" s="365"/>
    </row>
    <row r="217" spans="1:9" s="355" customFormat="1" x14ac:dyDescent="0.25">
      <c r="A217" s="282" t="s">
        <v>664</v>
      </c>
      <c r="B217" s="333" t="s">
        <v>670</v>
      </c>
      <c r="C217" s="285" t="s">
        <v>753</v>
      </c>
      <c r="D217" s="326"/>
      <c r="E217" s="361"/>
      <c r="F217" s="365"/>
      <c r="G217" s="365"/>
      <c r="I217" s="365"/>
    </row>
    <row r="218" spans="1:9" s="355" customFormat="1" x14ac:dyDescent="0.25">
      <c r="A218" s="282" t="s">
        <v>665</v>
      </c>
      <c r="B218" s="333" t="s">
        <v>1098</v>
      </c>
      <c r="C218" s="285" t="s">
        <v>753</v>
      </c>
      <c r="D218" s="326"/>
      <c r="E218" s="361"/>
      <c r="F218" s="365"/>
      <c r="G218" s="365"/>
      <c r="I218" s="365"/>
    </row>
    <row r="219" spans="1:9" s="355" customFormat="1" x14ac:dyDescent="0.25">
      <c r="A219" s="282" t="s">
        <v>666</v>
      </c>
      <c r="B219" s="334" t="s">
        <v>644</v>
      </c>
      <c r="C219" s="285" t="s">
        <v>753</v>
      </c>
      <c r="D219" s="326"/>
      <c r="E219" s="361"/>
      <c r="F219" s="365"/>
      <c r="G219" s="365"/>
      <c r="I219" s="365"/>
    </row>
    <row r="220" spans="1:9" s="355" customFormat="1" x14ac:dyDescent="0.25">
      <c r="A220" s="282" t="s">
        <v>667</v>
      </c>
      <c r="B220" s="334" t="s">
        <v>645</v>
      </c>
      <c r="C220" s="285" t="s">
        <v>753</v>
      </c>
      <c r="D220" s="326"/>
      <c r="E220" s="361"/>
      <c r="G220" s="365"/>
      <c r="I220" s="365"/>
    </row>
    <row r="221" spans="1:9" s="355" customFormat="1" x14ac:dyDescent="0.25">
      <c r="A221" s="282" t="s">
        <v>668</v>
      </c>
      <c r="B221" s="334" t="s">
        <v>1099</v>
      </c>
      <c r="C221" s="285" t="s">
        <v>753</v>
      </c>
      <c r="D221" s="326"/>
      <c r="E221" s="361"/>
      <c r="G221" s="365"/>
      <c r="I221" s="365"/>
    </row>
    <row r="222" spans="1:9" s="355" customFormat="1" x14ac:dyDescent="0.25">
      <c r="A222" s="282" t="s">
        <v>561</v>
      </c>
      <c r="B222" s="306" t="s">
        <v>1049</v>
      </c>
      <c r="C222" s="285" t="s">
        <v>753</v>
      </c>
      <c r="D222" s="326"/>
      <c r="E222" s="361">
        <f>E223+E228</f>
        <v>1109</v>
      </c>
      <c r="G222" s="365"/>
      <c r="I222" s="365"/>
    </row>
    <row r="223" spans="1:9" s="355" customFormat="1" x14ac:dyDescent="0.25">
      <c r="A223" s="282" t="s">
        <v>562</v>
      </c>
      <c r="B223" s="334" t="s">
        <v>1050</v>
      </c>
      <c r="C223" s="285" t="s">
        <v>753</v>
      </c>
      <c r="D223" s="326"/>
      <c r="E223" s="361">
        <f>E224</f>
        <v>1109</v>
      </c>
      <c r="G223" s="365"/>
      <c r="I223" s="365"/>
    </row>
    <row r="224" spans="1:9" s="355" customFormat="1" x14ac:dyDescent="0.25">
      <c r="A224" s="282" t="s">
        <v>1121</v>
      </c>
      <c r="B224" s="333" t="s">
        <v>1097</v>
      </c>
      <c r="C224" s="285" t="s">
        <v>753</v>
      </c>
      <c r="D224" s="326"/>
      <c r="E224" s="361">
        <v>1109</v>
      </c>
      <c r="G224" s="365"/>
      <c r="I224" s="365"/>
    </row>
    <row r="225" spans="1:9" s="355" customFormat="1" x14ac:dyDescent="0.25">
      <c r="A225" s="282" t="s">
        <v>1122</v>
      </c>
      <c r="B225" s="333" t="s">
        <v>1107</v>
      </c>
      <c r="C225" s="285" t="s">
        <v>753</v>
      </c>
      <c r="D225" s="326"/>
      <c r="E225" s="361"/>
      <c r="G225" s="365"/>
      <c r="I225" s="365"/>
    </row>
    <row r="226" spans="1:9" s="355" customFormat="1" x14ac:dyDescent="0.25">
      <c r="A226" s="282" t="s">
        <v>1123</v>
      </c>
      <c r="B226" s="333" t="s">
        <v>63</v>
      </c>
      <c r="C226" s="285" t="s">
        <v>753</v>
      </c>
      <c r="D226" s="326"/>
      <c r="E226" s="361"/>
      <c r="G226" s="365"/>
      <c r="I226" s="365"/>
    </row>
    <row r="227" spans="1:9" s="355" customFormat="1" x14ac:dyDescent="0.25">
      <c r="A227" s="282" t="s">
        <v>563</v>
      </c>
      <c r="B227" s="334" t="s">
        <v>14</v>
      </c>
      <c r="C227" s="285" t="s">
        <v>753</v>
      </c>
      <c r="D227" s="326"/>
      <c r="E227" s="361"/>
      <c r="G227" s="365"/>
      <c r="I227" s="365"/>
    </row>
    <row r="228" spans="1:9" s="355" customFormat="1" x14ac:dyDescent="0.25">
      <c r="A228" s="282" t="s">
        <v>669</v>
      </c>
      <c r="B228" s="334" t="s">
        <v>1100</v>
      </c>
      <c r="C228" s="285" t="s">
        <v>753</v>
      </c>
      <c r="D228" s="326"/>
      <c r="E228" s="361"/>
      <c r="G228" s="365"/>
      <c r="I228" s="365"/>
    </row>
    <row r="229" spans="1:9" s="355" customFormat="1" ht="31.5" x14ac:dyDescent="0.25">
      <c r="A229" s="282" t="s">
        <v>564</v>
      </c>
      <c r="B229" s="306" t="s">
        <v>1086</v>
      </c>
      <c r="C229" s="285" t="s">
        <v>753</v>
      </c>
      <c r="D229" s="326">
        <v>181.33</v>
      </c>
      <c r="E229" s="361">
        <f>E154-E172</f>
        <v>236.7575749800003</v>
      </c>
      <c r="G229" s="365"/>
      <c r="I229" s="365"/>
    </row>
    <row r="230" spans="1:9" s="355" customFormat="1" ht="31.5" x14ac:dyDescent="0.25">
      <c r="A230" s="282" t="s">
        <v>565</v>
      </c>
      <c r="B230" s="306" t="s">
        <v>1101</v>
      </c>
      <c r="C230" s="285" t="s">
        <v>753</v>
      </c>
      <c r="D230" s="326"/>
      <c r="E230" s="361">
        <f>E190-E197</f>
        <v>-88.984122439999993</v>
      </c>
      <c r="G230" s="365"/>
      <c r="I230" s="365"/>
    </row>
    <row r="231" spans="1:9" s="355" customFormat="1" x14ac:dyDescent="0.25">
      <c r="A231" s="282" t="s">
        <v>671</v>
      </c>
      <c r="B231" s="334" t="s">
        <v>1102</v>
      </c>
      <c r="C231" s="285" t="s">
        <v>753</v>
      </c>
      <c r="D231" s="326"/>
      <c r="E231" s="361"/>
      <c r="G231" s="365"/>
      <c r="I231" s="365"/>
    </row>
    <row r="232" spans="1:9" s="355" customFormat="1" x14ac:dyDescent="0.25">
      <c r="A232" s="282" t="s">
        <v>672</v>
      </c>
      <c r="B232" s="334" t="s">
        <v>51</v>
      </c>
      <c r="C232" s="285" t="s">
        <v>753</v>
      </c>
      <c r="D232" s="326"/>
      <c r="E232" s="361"/>
      <c r="G232" s="365"/>
      <c r="I232" s="365"/>
    </row>
    <row r="233" spans="1:9" s="355" customFormat="1" ht="31.5" x14ac:dyDescent="0.25">
      <c r="A233" s="282" t="s">
        <v>566</v>
      </c>
      <c r="B233" s="306" t="s">
        <v>1103</v>
      </c>
      <c r="C233" s="285" t="s">
        <v>753</v>
      </c>
      <c r="D233" s="326"/>
      <c r="E233" s="361">
        <f>E209-E222</f>
        <v>-9.2394463099999484</v>
      </c>
      <c r="G233" s="365"/>
      <c r="I233" s="365"/>
    </row>
    <row r="234" spans="1:9" s="355" customFormat="1" ht="31.5" x14ac:dyDescent="0.25">
      <c r="A234" s="282" t="s">
        <v>833</v>
      </c>
      <c r="B234" s="334" t="s">
        <v>870</v>
      </c>
      <c r="C234" s="285" t="s">
        <v>753</v>
      </c>
      <c r="D234" s="326"/>
      <c r="E234" s="361">
        <f>E211-E223</f>
        <v>-10</v>
      </c>
      <c r="G234" s="365"/>
      <c r="I234" s="365"/>
    </row>
    <row r="235" spans="1:9" s="355" customFormat="1" x14ac:dyDescent="0.25">
      <c r="A235" s="282" t="s">
        <v>834</v>
      </c>
      <c r="B235" s="334" t="s">
        <v>832</v>
      </c>
      <c r="C235" s="285" t="s">
        <v>753</v>
      </c>
      <c r="D235" s="326"/>
      <c r="E235" s="361"/>
      <c r="G235" s="365"/>
      <c r="I235" s="365"/>
    </row>
    <row r="236" spans="1:9" s="355" customFormat="1" x14ac:dyDescent="0.25">
      <c r="A236" s="282" t="s">
        <v>567</v>
      </c>
      <c r="B236" s="306" t="s">
        <v>70</v>
      </c>
      <c r="C236" s="285" t="s">
        <v>753</v>
      </c>
      <c r="D236" s="326"/>
      <c r="E236" s="361"/>
      <c r="G236" s="365"/>
      <c r="I236" s="365"/>
    </row>
    <row r="237" spans="1:9" s="355" customFormat="1" ht="31.5" x14ac:dyDescent="0.25">
      <c r="A237" s="282" t="s">
        <v>568</v>
      </c>
      <c r="B237" s="306" t="s">
        <v>1087</v>
      </c>
      <c r="C237" s="285" t="s">
        <v>753</v>
      </c>
      <c r="D237" s="326">
        <v>181.33</v>
      </c>
      <c r="E237" s="361">
        <f>E229+E230+E233+E236</f>
        <v>138.53400623000036</v>
      </c>
      <c r="G237" s="365"/>
      <c r="I237" s="365"/>
    </row>
    <row r="238" spans="1:9" s="355" customFormat="1" x14ac:dyDescent="0.25">
      <c r="A238" s="282" t="s">
        <v>569</v>
      </c>
      <c r="B238" s="306" t="s">
        <v>6</v>
      </c>
      <c r="C238" s="285" t="s">
        <v>753</v>
      </c>
      <c r="D238" s="326">
        <v>79.34</v>
      </c>
      <c r="E238" s="361">
        <v>79.343999999999994</v>
      </c>
      <c r="G238" s="365"/>
      <c r="I238" s="365"/>
    </row>
    <row r="239" spans="1:9" s="355" customFormat="1" ht="16.5" thickBot="1" x14ac:dyDescent="0.3">
      <c r="A239" s="284" t="s">
        <v>570</v>
      </c>
      <c r="B239" s="371" t="s">
        <v>7</v>
      </c>
      <c r="C239" s="297" t="s">
        <v>753</v>
      </c>
      <c r="D239" s="326"/>
      <c r="E239" s="361">
        <v>108.84699999999999</v>
      </c>
      <c r="G239" s="365"/>
      <c r="I239" s="365"/>
    </row>
    <row r="240" spans="1:9" s="355" customFormat="1" x14ac:dyDescent="0.25">
      <c r="A240" s="302" t="s">
        <v>573</v>
      </c>
      <c r="B240" s="303" t="s">
        <v>871</v>
      </c>
      <c r="C240" s="298" t="s">
        <v>289</v>
      </c>
      <c r="D240" s="366"/>
      <c r="E240" s="367"/>
      <c r="G240" s="365"/>
      <c r="I240" s="365"/>
    </row>
    <row r="241" spans="1:9" s="355" customFormat="1" x14ac:dyDescent="0.25">
      <c r="A241" s="282" t="s">
        <v>574</v>
      </c>
      <c r="B241" s="334" t="s">
        <v>1051</v>
      </c>
      <c r="C241" s="285" t="s">
        <v>753</v>
      </c>
      <c r="D241" s="326"/>
      <c r="E241" s="361">
        <v>141.393</v>
      </c>
      <c r="G241" s="365"/>
      <c r="I241" s="365"/>
    </row>
    <row r="242" spans="1:9" s="355" customFormat="1" ht="31.5" outlineLevel="1" x14ac:dyDescent="0.25">
      <c r="A242" s="282" t="s">
        <v>673</v>
      </c>
      <c r="B242" s="333" t="s">
        <v>1052</v>
      </c>
      <c r="C242" s="285" t="s">
        <v>753</v>
      </c>
      <c r="D242" s="352" t="s">
        <v>289</v>
      </c>
      <c r="E242" s="360" t="s">
        <v>289</v>
      </c>
      <c r="G242" s="365"/>
      <c r="I242" s="365"/>
    </row>
    <row r="243" spans="1:9" s="355" customFormat="1" outlineLevel="1" x14ac:dyDescent="0.25">
      <c r="A243" s="282" t="s">
        <v>674</v>
      </c>
      <c r="B243" s="333" t="s">
        <v>64</v>
      </c>
      <c r="C243" s="285" t="s">
        <v>753</v>
      </c>
      <c r="D243" s="352" t="s">
        <v>289</v>
      </c>
      <c r="E243" s="360" t="s">
        <v>289</v>
      </c>
      <c r="G243" s="365"/>
      <c r="I243" s="365"/>
    </row>
    <row r="244" spans="1:9" s="355" customFormat="1" ht="31.5" outlineLevel="1" x14ac:dyDescent="0.25">
      <c r="A244" s="282" t="s">
        <v>898</v>
      </c>
      <c r="B244" s="333" t="s">
        <v>909</v>
      </c>
      <c r="C244" s="285" t="s">
        <v>753</v>
      </c>
      <c r="D244" s="352" t="s">
        <v>289</v>
      </c>
      <c r="E244" s="360" t="s">
        <v>289</v>
      </c>
      <c r="G244" s="365"/>
      <c r="I244" s="365"/>
    </row>
    <row r="245" spans="1:9" s="355" customFormat="1" outlineLevel="1" x14ac:dyDescent="0.25">
      <c r="A245" s="282" t="s">
        <v>899</v>
      </c>
      <c r="B245" s="334" t="s">
        <v>64</v>
      </c>
      <c r="C245" s="285" t="s">
        <v>753</v>
      </c>
      <c r="D245" s="352" t="s">
        <v>289</v>
      </c>
      <c r="E245" s="360" t="s">
        <v>289</v>
      </c>
      <c r="G245" s="365"/>
      <c r="I245" s="365"/>
    </row>
    <row r="246" spans="1:9" s="355" customFormat="1" ht="31.5" outlineLevel="1" x14ac:dyDescent="0.25">
      <c r="A246" s="282" t="s">
        <v>900</v>
      </c>
      <c r="B246" s="333" t="s">
        <v>906</v>
      </c>
      <c r="C246" s="285" t="s">
        <v>753</v>
      </c>
      <c r="D246" s="352" t="s">
        <v>289</v>
      </c>
      <c r="E246" s="360" t="s">
        <v>289</v>
      </c>
      <c r="G246" s="365"/>
      <c r="I246" s="365"/>
    </row>
    <row r="247" spans="1:9" s="355" customFormat="1" outlineLevel="1" x14ac:dyDescent="0.25">
      <c r="A247" s="282" t="s">
        <v>901</v>
      </c>
      <c r="B247" s="334" t="s">
        <v>64</v>
      </c>
      <c r="C247" s="285" t="s">
        <v>753</v>
      </c>
      <c r="D247" s="352" t="s">
        <v>289</v>
      </c>
      <c r="E247" s="360" t="s">
        <v>289</v>
      </c>
      <c r="G247" s="365"/>
      <c r="I247" s="365"/>
    </row>
    <row r="248" spans="1:9" s="355" customFormat="1" ht="31.5" outlineLevel="1" x14ac:dyDescent="0.25">
      <c r="A248" s="282" t="s">
        <v>1007</v>
      </c>
      <c r="B248" s="333" t="s">
        <v>891</v>
      </c>
      <c r="C248" s="285" t="s">
        <v>753</v>
      </c>
      <c r="D248" s="352" t="s">
        <v>289</v>
      </c>
      <c r="E248" s="360" t="s">
        <v>289</v>
      </c>
      <c r="G248" s="365"/>
      <c r="I248" s="365"/>
    </row>
    <row r="249" spans="1:9" s="355" customFormat="1" outlineLevel="1" x14ac:dyDescent="0.25">
      <c r="A249" s="282" t="s">
        <v>1008</v>
      </c>
      <c r="B249" s="334" t="s">
        <v>64</v>
      </c>
      <c r="C249" s="285" t="s">
        <v>753</v>
      </c>
      <c r="D249" s="352" t="s">
        <v>289</v>
      </c>
      <c r="E249" s="360" t="s">
        <v>289</v>
      </c>
      <c r="G249" s="365"/>
      <c r="I249" s="365"/>
    </row>
    <row r="250" spans="1:9" s="355" customFormat="1" outlineLevel="1" x14ac:dyDescent="0.25">
      <c r="A250" s="282" t="s">
        <v>675</v>
      </c>
      <c r="B250" s="333" t="s">
        <v>1077</v>
      </c>
      <c r="C250" s="285" t="s">
        <v>753</v>
      </c>
      <c r="D250" s="352" t="s">
        <v>289</v>
      </c>
      <c r="E250" s="360" t="s">
        <v>289</v>
      </c>
      <c r="G250" s="365"/>
      <c r="I250" s="365"/>
    </row>
    <row r="251" spans="1:9" s="355" customFormat="1" outlineLevel="1" x14ac:dyDescent="0.25">
      <c r="A251" s="282" t="s">
        <v>676</v>
      </c>
      <c r="B251" s="333" t="s">
        <v>64</v>
      </c>
      <c r="C251" s="285" t="s">
        <v>753</v>
      </c>
      <c r="D251" s="352" t="s">
        <v>289</v>
      </c>
      <c r="E251" s="360" t="s">
        <v>289</v>
      </c>
      <c r="G251" s="365"/>
      <c r="I251" s="365"/>
    </row>
    <row r="252" spans="1:9" s="355" customFormat="1" x14ac:dyDescent="0.25">
      <c r="A252" s="282" t="s">
        <v>782</v>
      </c>
      <c r="B252" s="333" t="s">
        <v>750</v>
      </c>
      <c r="C252" s="285" t="s">
        <v>753</v>
      </c>
      <c r="D252" s="326"/>
      <c r="E252" s="361">
        <v>112.593</v>
      </c>
      <c r="G252" s="365"/>
      <c r="I252" s="365"/>
    </row>
    <row r="253" spans="1:9" s="355" customFormat="1" x14ac:dyDescent="0.25">
      <c r="A253" s="282" t="s">
        <v>783</v>
      </c>
      <c r="B253" s="333" t="s">
        <v>64</v>
      </c>
      <c r="C253" s="285" t="s">
        <v>753</v>
      </c>
      <c r="D253" s="326"/>
      <c r="E253" s="361"/>
      <c r="G253" s="365"/>
      <c r="I253" s="365"/>
    </row>
    <row r="254" spans="1:9" s="355" customFormat="1" outlineLevel="1" x14ac:dyDescent="0.25">
      <c r="A254" s="282" t="s">
        <v>784</v>
      </c>
      <c r="B254" s="333" t="s">
        <v>1071</v>
      </c>
      <c r="C254" s="285" t="s">
        <v>753</v>
      </c>
      <c r="D254" s="352" t="s">
        <v>289</v>
      </c>
      <c r="E254" s="360" t="s">
        <v>289</v>
      </c>
      <c r="G254" s="365"/>
      <c r="I254" s="365"/>
    </row>
    <row r="255" spans="1:9" s="355" customFormat="1" outlineLevel="1" x14ac:dyDescent="0.25">
      <c r="A255" s="282" t="s">
        <v>785</v>
      </c>
      <c r="B255" s="333" t="s">
        <v>64</v>
      </c>
      <c r="C255" s="285" t="s">
        <v>753</v>
      </c>
      <c r="D255" s="352" t="s">
        <v>289</v>
      </c>
      <c r="E255" s="360" t="s">
        <v>289</v>
      </c>
      <c r="G255" s="365"/>
      <c r="I255" s="365"/>
    </row>
    <row r="256" spans="1:9" s="355" customFormat="1" x14ac:dyDescent="0.25">
      <c r="A256" s="282" t="s">
        <v>786</v>
      </c>
      <c r="B256" s="333" t="s">
        <v>751</v>
      </c>
      <c r="C256" s="285" t="s">
        <v>753</v>
      </c>
      <c r="D256" s="326"/>
      <c r="E256" s="361"/>
      <c r="G256" s="365"/>
      <c r="I256" s="365"/>
    </row>
    <row r="257" spans="1:9" s="355" customFormat="1" x14ac:dyDescent="0.25">
      <c r="A257" s="282" t="s">
        <v>787</v>
      </c>
      <c r="B257" s="333" t="s">
        <v>64</v>
      </c>
      <c r="C257" s="285" t="s">
        <v>753</v>
      </c>
      <c r="D257" s="326"/>
      <c r="E257" s="361"/>
      <c r="G257" s="365"/>
      <c r="I257" s="365"/>
    </row>
    <row r="258" spans="1:9" s="355" customFormat="1" x14ac:dyDescent="0.25">
      <c r="A258" s="282" t="s">
        <v>1126</v>
      </c>
      <c r="B258" s="333" t="s">
        <v>752</v>
      </c>
      <c r="C258" s="285" t="s">
        <v>753</v>
      </c>
      <c r="D258" s="326"/>
      <c r="E258" s="361"/>
      <c r="G258" s="365"/>
      <c r="I258" s="365"/>
    </row>
    <row r="259" spans="1:9" s="355" customFormat="1" x14ac:dyDescent="0.25">
      <c r="A259" s="282" t="s">
        <v>788</v>
      </c>
      <c r="B259" s="333" t="s">
        <v>64</v>
      </c>
      <c r="C259" s="285" t="s">
        <v>753</v>
      </c>
      <c r="D259" s="326"/>
      <c r="E259" s="361"/>
      <c r="G259" s="365"/>
      <c r="I259" s="365"/>
    </row>
    <row r="260" spans="1:9" s="355" customFormat="1" outlineLevel="1" x14ac:dyDescent="0.25">
      <c r="A260" s="282" t="s">
        <v>902</v>
      </c>
      <c r="B260" s="333" t="s">
        <v>1078</v>
      </c>
      <c r="C260" s="285" t="s">
        <v>753</v>
      </c>
      <c r="D260" s="352" t="s">
        <v>289</v>
      </c>
      <c r="E260" s="360" t="s">
        <v>289</v>
      </c>
      <c r="G260" s="365"/>
      <c r="I260" s="365"/>
    </row>
    <row r="261" spans="1:9" s="355" customFormat="1" outlineLevel="1" x14ac:dyDescent="0.25">
      <c r="A261" s="282" t="s">
        <v>789</v>
      </c>
      <c r="B261" s="333" t="s">
        <v>64</v>
      </c>
      <c r="C261" s="285" t="s">
        <v>753</v>
      </c>
      <c r="D261" s="352" t="s">
        <v>289</v>
      </c>
      <c r="E261" s="360" t="s">
        <v>289</v>
      </c>
      <c r="G261" s="365"/>
      <c r="I261" s="365"/>
    </row>
    <row r="262" spans="1:9" s="355" customFormat="1" ht="31.5" outlineLevel="1" x14ac:dyDescent="0.25">
      <c r="A262" s="282" t="s">
        <v>790</v>
      </c>
      <c r="B262" s="333" t="s">
        <v>1053</v>
      </c>
      <c r="C262" s="285" t="s">
        <v>753</v>
      </c>
      <c r="D262" s="352" t="s">
        <v>289</v>
      </c>
      <c r="E262" s="360" t="s">
        <v>289</v>
      </c>
      <c r="G262" s="365"/>
      <c r="I262" s="365"/>
    </row>
    <row r="263" spans="1:9" s="355" customFormat="1" outlineLevel="1" x14ac:dyDescent="0.25">
      <c r="A263" s="282" t="s">
        <v>791</v>
      </c>
      <c r="B263" s="333" t="s">
        <v>64</v>
      </c>
      <c r="C263" s="285" t="s">
        <v>753</v>
      </c>
      <c r="D263" s="352" t="s">
        <v>289</v>
      </c>
      <c r="E263" s="360" t="s">
        <v>289</v>
      </c>
      <c r="G263" s="365"/>
      <c r="I263" s="365"/>
    </row>
    <row r="264" spans="1:9" s="355" customFormat="1" outlineLevel="1" x14ac:dyDescent="0.25">
      <c r="A264" s="282" t="s">
        <v>1009</v>
      </c>
      <c r="B264" s="333" t="s">
        <v>647</v>
      </c>
      <c r="C264" s="285" t="s">
        <v>753</v>
      </c>
      <c r="D264" s="352" t="s">
        <v>289</v>
      </c>
      <c r="E264" s="360" t="s">
        <v>289</v>
      </c>
      <c r="G264" s="365"/>
      <c r="I264" s="365"/>
    </row>
    <row r="265" spans="1:9" s="355" customFormat="1" outlineLevel="1" x14ac:dyDescent="0.25">
      <c r="A265" s="282" t="s">
        <v>1011</v>
      </c>
      <c r="B265" s="334" t="s">
        <v>64</v>
      </c>
      <c r="C265" s="285" t="s">
        <v>753</v>
      </c>
      <c r="D265" s="352" t="s">
        <v>289</v>
      </c>
      <c r="E265" s="360" t="s">
        <v>289</v>
      </c>
      <c r="G265" s="365"/>
      <c r="I265" s="365"/>
    </row>
    <row r="266" spans="1:9" s="355" customFormat="1" outlineLevel="1" x14ac:dyDescent="0.25">
      <c r="A266" s="282" t="s">
        <v>1010</v>
      </c>
      <c r="B266" s="333" t="s">
        <v>635</v>
      </c>
      <c r="C266" s="285" t="s">
        <v>753</v>
      </c>
      <c r="D266" s="352" t="s">
        <v>289</v>
      </c>
      <c r="E266" s="360" t="s">
        <v>289</v>
      </c>
      <c r="G266" s="365"/>
      <c r="I266" s="365"/>
    </row>
    <row r="267" spans="1:9" s="355" customFormat="1" outlineLevel="1" x14ac:dyDescent="0.25">
      <c r="A267" s="282" t="s">
        <v>1012</v>
      </c>
      <c r="B267" s="334" t="s">
        <v>64</v>
      </c>
      <c r="C267" s="285" t="s">
        <v>753</v>
      </c>
      <c r="D267" s="352" t="s">
        <v>289</v>
      </c>
      <c r="E267" s="360" t="s">
        <v>289</v>
      </c>
      <c r="G267" s="365"/>
      <c r="I267" s="365"/>
    </row>
    <row r="268" spans="1:9" s="355" customFormat="1" x14ac:dyDescent="0.25">
      <c r="A268" s="282" t="s">
        <v>792</v>
      </c>
      <c r="B268" s="333" t="s">
        <v>800</v>
      </c>
      <c r="C268" s="285" t="s">
        <v>753</v>
      </c>
      <c r="D268" s="326"/>
      <c r="E268" s="361"/>
      <c r="G268" s="365"/>
      <c r="I268" s="365"/>
    </row>
    <row r="269" spans="1:9" s="355" customFormat="1" x14ac:dyDescent="0.25">
      <c r="A269" s="282" t="s">
        <v>793</v>
      </c>
      <c r="B269" s="333" t="s">
        <v>64</v>
      </c>
      <c r="C269" s="285" t="s">
        <v>753</v>
      </c>
      <c r="D269" s="326"/>
      <c r="E269" s="361"/>
      <c r="G269" s="365"/>
      <c r="I269" s="365"/>
    </row>
    <row r="270" spans="1:9" s="355" customFormat="1" x14ac:dyDescent="0.25">
      <c r="A270" s="282" t="s">
        <v>575</v>
      </c>
      <c r="B270" s="334" t="s">
        <v>1054</v>
      </c>
      <c r="C270" s="285" t="s">
        <v>753</v>
      </c>
      <c r="D270" s="326"/>
      <c r="E270" s="361">
        <v>221.74700000000001</v>
      </c>
      <c r="G270" s="365"/>
      <c r="I270" s="365"/>
    </row>
    <row r="271" spans="1:9" s="355" customFormat="1" outlineLevel="1" x14ac:dyDescent="0.25">
      <c r="A271" s="282" t="s">
        <v>677</v>
      </c>
      <c r="B271" s="333" t="s">
        <v>571</v>
      </c>
      <c r="C271" s="285" t="s">
        <v>753</v>
      </c>
      <c r="D271" s="352" t="s">
        <v>289</v>
      </c>
      <c r="E271" s="360" t="s">
        <v>289</v>
      </c>
      <c r="G271" s="365"/>
      <c r="I271" s="365"/>
    </row>
    <row r="272" spans="1:9" s="355" customFormat="1" outlineLevel="1" x14ac:dyDescent="0.25">
      <c r="A272" s="282" t="s">
        <v>678</v>
      </c>
      <c r="B272" s="333" t="s">
        <v>64</v>
      </c>
      <c r="C272" s="285" t="s">
        <v>753</v>
      </c>
      <c r="D272" s="352" t="s">
        <v>289</v>
      </c>
      <c r="E272" s="360" t="s">
        <v>289</v>
      </c>
      <c r="G272" s="365"/>
      <c r="I272" s="365"/>
    </row>
    <row r="273" spans="1:9" s="355" customFormat="1" x14ac:dyDescent="0.25">
      <c r="A273" s="282" t="s">
        <v>679</v>
      </c>
      <c r="B273" s="333" t="s">
        <v>1055</v>
      </c>
      <c r="C273" s="285" t="s">
        <v>753</v>
      </c>
      <c r="D273" s="326"/>
      <c r="E273" s="361">
        <v>34.049999999999997</v>
      </c>
      <c r="G273" s="365"/>
      <c r="I273" s="365"/>
    </row>
    <row r="274" spans="1:9" s="355" customFormat="1" x14ac:dyDescent="0.25">
      <c r="A274" s="282" t="s">
        <v>681</v>
      </c>
      <c r="B274" s="333" t="s">
        <v>642</v>
      </c>
      <c r="C274" s="285" t="s">
        <v>753</v>
      </c>
      <c r="D274" s="326"/>
      <c r="E274" s="361"/>
      <c r="G274" s="365"/>
      <c r="I274" s="365"/>
    </row>
    <row r="275" spans="1:9" s="355" customFormat="1" x14ac:dyDescent="0.25">
      <c r="A275" s="282" t="s">
        <v>682</v>
      </c>
      <c r="B275" s="334" t="s">
        <v>64</v>
      </c>
      <c r="C275" s="285" t="s">
        <v>753</v>
      </c>
      <c r="D275" s="326"/>
      <c r="E275" s="361"/>
      <c r="G275" s="365"/>
      <c r="I275" s="365"/>
    </row>
    <row r="276" spans="1:9" s="355" customFormat="1" x14ac:dyDescent="0.25">
      <c r="A276" s="282" t="s">
        <v>683</v>
      </c>
      <c r="B276" s="333" t="s">
        <v>703</v>
      </c>
      <c r="C276" s="285" t="s">
        <v>753</v>
      </c>
      <c r="D276" s="326"/>
      <c r="E276" s="361"/>
      <c r="G276" s="365"/>
      <c r="I276" s="365"/>
    </row>
    <row r="277" spans="1:9" s="355" customFormat="1" x14ac:dyDescent="0.25">
      <c r="A277" s="282" t="s">
        <v>684</v>
      </c>
      <c r="B277" s="334" t="s">
        <v>64</v>
      </c>
      <c r="C277" s="285" t="s">
        <v>753</v>
      </c>
      <c r="D277" s="326"/>
      <c r="E277" s="361"/>
      <c r="G277" s="365"/>
      <c r="I277" s="365"/>
    </row>
    <row r="278" spans="1:9" s="355" customFormat="1" ht="31.5" x14ac:dyDescent="0.25">
      <c r="A278" s="282" t="s">
        <v>680</v>
      </c>
      <c r="B278" s="333" t="s">
        <v>911</v>
      </c>
      <c r="C278" s="285" t="s">
        <v>753</v>
      </c>
      <c r="D278" s="326"/>
      <c r="E278" s="361"/>
      <c r="G278" s="365"/>
      <c r="I278" s="365"/>
    </row>
    <row r="279" spans="1:9" s="355" customFormat="1" x14ac:dyDescent="0.25">
      <c r="A279" s="282" t="s">
        <v>685</v>
      </c>
      <c r="B279" s="333" t="s">
        <v>64</v>
      </c>
      <c r="C279" s="285" t="s">
        <v>753</v>
      </c>
      <c r="D279" s="326"/>
      <c r="E279" s="361"/>
      <c r="G279" s="365"/>
      <c r="I279" s="365"/>
    </row>
    <row r="280" spans="1:9" s="355" customFormat="1" x14ac:dyDescent="0.25">
      <c r="A280" s="282" t="s">
        <v>686</v>
      </c>
      <c r="B280" s="333" t="s">
        <v>704</v>
      </c>
      <c r="C280" s="285" t="s">
        <v>753</v>
      </c>
      <c r="D280" s="326"/>
      <c r="E280" s="361"/>
      <c r="G280" s="365"/>
      <c r="I280" s="365"/>
    </row>
    <row r="281" spans="1:9" s="355" customFormat="1" x14ac:dyDescent="0.25">
      <c r="A281" s="282" t="s">
        <v>691</v>
      </c>
      <c r="B281" s="333" t="s">
        <v>64</v>
      </c>
      <c r="C281" s="285" t="s">
        <v>753</v>
      </c>
      <c r="D281" s="326"/>
      <c r="E281" s="361"/>
      <c r="G281" s="365"/>
      <c r="I281" s="365"/>
    </row>
    <row r="282" spans="1:9" s="355" customFormat="1" x14ac:dyDescent="0.25">
      <c r="A282" s="282" t="s">
        <v>687</v>
      </c>
      <c r="B282" s="333" t="s">
        <v>705</v>
      </c>
      <c r="C282" s="285" t="s">
        <v>753</v>
      </c>
      <c r="D282" s="326"/>
      <c r="E282" s="361">
        <v>21.82</v>
      </c>
      <c r="G282" s="365"/>
      <c r="I282" s="365"/>
    </row>
    <row r="283" spans="1:9" s="355" customFormat="1" x14ac:dyDescent="0.25">
      <c r="A283" s="282" t="s">
        <v>692</v>
      </c>
      <c r="B283" s="333" t="s">
        <v>64</v>
      </c>
      <c r="C283" s="285" t="s">
        <v>753</v>
      </c>
      <c r="D283" s="326"/>
      <c r="E283" s="361"/>
      <c r="G283" s="365"/>
      <c r="I283" s="365"/>
    </row>
    <row r="284" spans="1:9" s="355" customFormat="1" x14ac:dyDescent="0.25">
      <c r="A284" s="282" t="s">
        <v>688</v>
      </c>
      <c r="B284" s="333" t="s">
        <v>706</v>
      </c>
      <c r="C284" s="285" t="s">
        <v>753</v>
      </c>
      <c r="D284" s="326"/>
      <c r="E284" s="361">
        <v>100.4</v>
      </c>
      <c r="G284" s="365"/>
      <c r="I284" s="365"/>
    </row>
    <row r="285" spans="1:9" s="355" customFormat="1" x14ac:dyDescent="0.25">
      <c r="A285" s="282" t="s">
        <v>693</v>
      </c>
      <c r="B285" s="333" t="s">
        <v>64</v>
      </c>
      <c r="C285" s="285" t="s">
        <v>753</v>
      </c>
      <c r="D285" s="326"/>
      <c r="E285" s="361"/>
      <c r="G285" s="365"/>
      <c r="I285" s="365"/>
    </row>
    <row r="286" spans="1:9" s="355" customFormat="1" x14ac:dyDescent="0.25">
      <c r="A286" s="282" t="s">
        <v>689</v>
      </c>
      <c r="B286" s="333" t="s">
        <v>707</v>
      </c>
      <c r="C286" s="285" t="s">
        <v>753</v>
      </c>
      <c r="D286" s="326"/>
      <c r="E286" s="361"/>
      <c r="G286" s="365"/>
      <c r="I286" s="365"/>
    </row>
    <row r="287" spans="1:9" s="355" customFormat="1" x14ac:dyDescent="0.25">
      <c r="A287" s="282" t="s">
        <v>694</v>
      </c>
      <c r="B287" s="333" t="s">
        <v>64</v>
      </c>
      <c r="C287" s="285" t="s">
        <v>753</v>
      </c>
      <c r="D287" s="326"/>
      <c r="E287" s="361"/>
      <c r="G287" s="365"/>
      <c r="I287" s="365"/>
    </row>
    <row r="288" spans="1:9" s="355" customFormat="1" ht="31.5" x14ac:dyDescent="0.25">
      <c r="A288" s="282" t="s">
        <v>690</v>
      </c>
      <c r="B288" s="333" t="s">
        <v>738</v>
      </c>
      <c r="C288" s="285" t="s">
        <v>753</v>
      </c>
      <c r="D288" s="326"/>
      <c r="E288" s="361"/>
      <c r="G288" s="365"/>
      <c r="I288" s="365"/>
    </row>
    <row r="289" spans="1:9" s="355" customFormat="1" x14ac:dyDescent="0.25">
      <c r="A289" s="282" t="s">
        <v>695</v>
      </c>
      <c r="B289" s="333" t="s">
        <v>64</v>
      </c>
      <c r="C289" s="285" t="s">
        <v>753</v>
      </c>
      <c r="D289" s="326"/>
      <c r="E289" s="361"/>
      <c r="G289" s="365"/>
      <c r="I289" s="365"/>
    </row>
    <row r="290" spans="1:9" s="355" customFormat="1" x14ac:dyDescent="0.25">
      <c r="A290" s="282" t="s">
        <v>921</v>
      </c>
      <c r="B290" s="333" t="s">
        <v>922</v>
      </c>
      <c r="C290" s="285" t="s">
        <v>753</v>
      </c>
      <c r="D290" s="326"/>
      <c r="E290" s="361"/>
      <c r="G290" s="365"/>
      <c r="I290" s="365"/>
    </row>
    <row r="291" spans="1:9" s="355" customFormat="1" x14ac:dyDescent="0.25">
      <c r="A291" s="282" t="s">
        <v>923</v>
      </c>
      <c r="B291" s="333" t="s">
        <v>64</v>
      </c>
      <c r="C291" s="285" t="s">
        <v>753</v>
      </c>
      <c r="D291" s="326"/>
      <c r="E291" s="361"/>
      <c r="G291" s="365"/>
      <c r="I291" s="365"/>
    </row>
    <row r="292" spans="1:9" s="355" customFormat="1" ht="47.25" x14ac:dyDescent="0.25">
      <c r="A292" s="282" t="s">
        <v>576</v>
      </c>
      <c r="B292" s="334" t="s">
        <v>1056</v>
      </c>
      <c r="C292" s="285" t="s">
        <v>33</v>
      </c>
      <c r="D292" s="385">
        <f>D154/(D10*1.18)</f>
        <v>1.0000028874546489</v>
      </c>
      <c r="E292" s="384">
        <f>E154/(E10*1.18)</f>
        <v>0.99551364518059438</v>
      </c>
      <c r="G292" s="365"/>
      <c r="I292" s="365"/>
    </row>
    <row r="293" spans="1:9" s="355" customFormat="1" outlineLevel="1" x14ac:dyDescent="0.25">
      <c r="A293" s="282" t="s">
        <v>696</v>
      </c>
      <c r="B293" s="333" t="s">
        <v>960</v>
      </c>
      <c r="C293" s="285" t="s">
        <v>33</v>
      </c>
      <c r="D293" s="352" t="s">
        <v>289</v>
      </c>
      <c r="E293" s="360"/>
      <c r="G293" s="365"/>
      <c r="I293" s="365"/>
    </row>
    <row r="294" spans="1:9" s="355" customFormat="1" ht="31.5" outlineLevel="1" x14ac:dyDescent="0.25">
      <c r="A294" s="282" t="s">
        <v>926</v>
      </c>
      <c r="B294" s="333" t="s">
        <v>961</v>
      </c>
      <c r="C294" s="285" t="s">
        <v>33</v>
      </c>
      <c r="D294" s="352" t="s">
        <v>289</v>
      </c>
      <c r="E294" s="360" t="s">
        <v>289</v>
      </c>
      <c r="G294" s="365"/>
      <c r="I294" s="365"/>
    </row>
    <row r="295" spans="1:9" s="355" customFormat="1" ht="31.5" outlineLevel="1" x14ac:dyDescent="0.25">
      <c r="A295" s="282" t="s">
        <v>927</v>
      </c>
      <c r="B295" s="333" t="s">
        <v>962</v>
      </c>
      <c r="C295" s="285" t="s">
        <v>33</v>
      </c>
      <c r="D295" s="352" t="s">
        <v>289</v>
      </c>
      <c r="E295" s="360" t="s">
        <v>289</v>
      </c>
      <c r="G295" s="365"/>
      <c r="I295" s="365"/>
    </row>
    <row r="296" spans="1:9" s="355" customFormat="1" ht="31.5" outlineLevel="1" x14ac:dyDescent="0.25">
      <c r="A296" s="282" t="s">
        <v>1013</v>
      </c>
      <c r="B296" s="333" t="s">
        <v>963</v>
      </c>
      <c r="C296" s="285" t="s">
        <v>33</v>
      </c>
      <c r="D296" s="352" t="s">
        <v>289</v>
      </c>
      <c r="E296" s="360" t="s">
        <v>289</v>
      </c>
      <c r="G296" s="365"/>
      <c r="I296" s="365"/>
    </row>
    <row r="297" spans="1:9" s="355" customFormat="1" outlineLevel="1" x14ac:dyDescent="0.25">
      <c r="A297" s="282" t="s">
        <v>697</v>
      </c>
      <c r="B297" s="333" t="s">
        <v>1079</v>
      </c>
      <c r="C297" s="285" t="s">
        <v>33</v>
      </c>
      <c r="D297" s="352" t="s">
        <v>289</v>
      </c>
      <c r="E297" s="360" t="s">
        <v>289</v>
      </c>
      <c r="G297" s="365"/>
      <c r="I297" s="365"/>
    </row>
    <row r="298" spans="1:9" s="355" customFormat="1" x14ac:dyDescent="0.25">
      <c r="A298" s="282" t="s">
        <v>698</v>
      </c>
      <c r="B298" s="333" t="s">
        <v>964</v>
      </c>
      <c r="C298" s="285" t="s">
        <v>33</v>
      </c>
      <c r="D298" s="368">
        <f>D292</f>
        <v>1.0000028874546489</v>
      </c>
      <c r="E298" s="369">
        <f>E160/(E16*1.18)</f>
        <v>0.99849567314131504</v>
      </c>
      <c r="G298" s="365"/>
      <c r="I298" s="365"/>
    </row>
    <row r="299" spans="1:9" s="355" customFormat="1" outlineLevel="1" x14ac:dyDescent="0.25">
      <c r="A299" s="282" t="s">
        <v>699</v>
      </c>
      <c r="B299" s="333" t="s">
        <v>1072</v>
      </c>
      <c r="C299" s="285"/>
      <c r="D299" s="352" t="s">
        <v>289</v>
      </c>
      <c r="E299" s="360" t="s">
        <v>289</v>
      </c>
      <c r="G299" s="365"/>
      <c r="I299" s="365"/>
    </row>
    <row r="300" spans="1:9" s="355" customFormat="1" x14ac:dyDescent="0.25">
      <c r="A300" s="282" t="s">
        <v>700</v>
      </c>
      <c r="B300" s="333" t="s">
        <v>965</v>
      </c>
      <c r="C300" s="285" t="s">
        <v>33</v>
      </c>
      <c r="D300" s="368" t="s">
        <v>289</v>
      </c>
      <c r="E300" s="369"/>
      <c r="G300" s="365"/>
      <c r="I300" s="365"/>
    </row>
    <row r="301" spans="1:9" s="355" customFormat="1" outlineLevel="1" x14ac:dyDescent="0.25">
      <c r="A301" s="282" t="s">
        <v>701</v>
      </c>
      <c r="B301" s="333" t="s">
        <v>1080</v>
      </c>
      <c r="C301" s="285" t="s">
        <v>33</v>
      </c>
      <c r="D301" s="352" t="s">
        <v>289</v>
      </c>
      <c r="E301" s="360" t="s">
        <v>289</v>
      </c>
      <c r="G301" s="365"/>
      <c r="I301" s="365"/>
    </row>
    <row r="302" spans="1:9" s="355" customFormat="1" ht="31.5" outlineLevel="1" x14ac:dyDescent="0.25">
      <c r="A302" s="282" t="s">
        <v>702</v>
      </c>
      <c r="B302" s="333" t="s">
        <v>1057</v>
      </c>
      <c r="C302" s="285" t="s">
        <v>33</v>
      </c>
      <c r="D302" s="352" t="s">
        <v>289</v>
      </c>
      <c r="E302" s="360" t="s">
        <v>289</v>
      </c>
      <c r="G302" s="365"/>
      <c r="I302" s="365"/>
    </row>
    <row r="303" spans="1:9" s="355" customFormat="1" outlineLevel="1" x14ac:dyDescent="0.25">
      <c r="A303" s="282" t="s">
        <v>1124</v>
      </c>
      <c r="B303" s="333" t="s">
        <v>647</v>
      </c>
      <c r="C303" s="285" t="s">
        <v>33</v>
      </c>
      <c r="D303" s="352" t="s">
        <v>289</v>
      </c>
      <c r="E303" s="360" t="s">
        <v>289</v>
      </c>
      <c r="G303" s="365"/>
      <c r="I303" s="365"/>
    </row>
    <row r="304" spans="1:9" s="355" customFormat="1" ht="16.5" outlineLevel="1" thickBot="1" x14ac:dyDescent="0.3">
      <c r="A304" s="283" t="s">
        <v>1125</v>
      </c>
      <c r="B304" s="336" t="s">
        <v>635</v>
      </c>
      <c r="C304" s="286" t="s">
        <v>33</v>
      </c>
      <c r="D304" s="352" t="s">
        <v>289</v>
      </c>
      <c r="E304" s="360" t="s">
        <v>289</v>
      </c>
      <c r="G304" s="365"/>
      <c r="I304" s="365"/>
    </row>
    <row r="305" spans="1:9" s="355" customFormat="1" ht="19.5" thickBot="1" x14ac:dyDescent="0.3">
      <c r="A305" s="397" t="s">
        <v>572</v>
      </c>
      <c r="B305" s="398"/>
      <c r="C305" s="398"/>
      <c r="D305" s="398"/>
      <c r="E305" s="399"/>
      <c r="G305" s="365"/>
      <c r="I305" s="365"/>
    </row>
    <row r="306" spans="1:9" ht="31.5" outlineLevel="1" x14ac:dyDescent="0.25">
      <c r="A306" s="302" t="s">
        <v>577</v>
      </c>
      <c r="B306" s="303" t="s">
        <v>612</v>
      </c>
      <c r="C306" s="298" t="s">
        <v>289</v>
      </c>
      <c r="D306" s="307" t="s">
        <v>595</v>
      </c>
      <c r="E306" s="308" t="s">
        <v>595</v>
      </c>
      <c r="G306" s="365"/>
      <c r="I306" s="365"/>
    </row>
    <row r="307" spans="1:9" outlineLevel="1" x14ac:dyDescent="0.25">
      <c r="A307" s="282" t="s">
        <v>578</v>
      </c>
      <c r="B307" s="334" t="s">
        <v>613</v>
      </c>
      <c r="C307" s="285" t="s">
        <v>36</v>
      </c>
      <c r="D307" s="352" t="s">
        <v>289</v>
      </c>
      <c r="E307" s="360" t="s">
        <v>289</v>
      </c>
      <c r="G307" s="365"/>
      <c r="I307" s="365"/>
    </row>
    <row r="308" spans="1:9" outlineLevel="1" x14ac:dyDescent="0.25">
      <c r="A308" s="282" t="s">
        <v>579</v>
      </c>
      <c r="B308" s="334" t="s">
        <v>614</v>
      </c>
      <c r="C308" s="285" t="s">
        <v>615</v>
      </c>
      <c r="D308" s="352" t="s">
        <v>289</v>
      </c>
      <c r="E308" s="360" t="s">
        <v>289</v>
      </c>
      <c r="G308" s="365"/>
      <c r="I308" s="365"/>
    </row>
    <row r="309" spans="1:9" outlineLevel="1" x14ac:dyDescent="0.25">
      <c r="A309" s="282" t="s">
        <v>580</v>
      </c>
      <c r="B309" s="334" t="s">
        <v>616</v>
      </c>
      <c r="C309" s="285" t="s">
        <v>36</v>
      </c>
      <c r="D309" s="352" t="s">
        <v>289</v>
      </c>
      <c r="E309" s="360" t="s">
        <v>289</v>
      </c>
      <c r="G309" s="365"/>
      <c r="I309" s="365"/>
    </row>
    <row r="310" spans="1:9" outlineLevel="1" x14ac:dyDescent="0.25">
      <c r="A310" s="282" t="s">
        <v>581</v>
      </c>
      <c r="B310" s="334" t="s">
        <v>618</v>
      </c>
      <c r="C310" s="285" t="s">
        <v>615</v>
      </c>
      <c r="D310" s="352" t="s">
        <v>289</v>
      </c>
      <c r="E310" s="360" t="s">
        <v>289</v>
      </c>
      <c r="G310" s="365"/>
      <c r="I310" s="365"/>
    </row>
    <row r="311" spans="1:9" outlineLevel="1" x14ac:dyDescent="0.25">
      <c r="A311" s="282" t="s">
        <v>583</v>
      </c>
      <c r="B311" s="334" t="s">
        <v>617</v>
      </c>
      <c r="C311" s="285" t="s">
        <v>194</v>
      </c>
      <c r="D311" s="352" t="s">
        <v>289</v>
      </c>
      <c r="E311" s="360" t="s">
        <v>289</v>
      </c>
      <c r="G311" s="365"/>
      <c r="I311" s="365"/>
    </row>
    <row r="312" spans="1:9" outlineLevel="1" x14ac:dyDescent="0.25">
      <c r="A312" s="282" t="s">
        <v>708</v>
      </c>
      <c r="B312" s="334" t="s">
        <v>582</v>
      </c>
      <c r="C312" s="285" t="s">
        <v>289</v>
      </c>
      <c r="D312" s="307" t="s">
        <v>595</v>
      </c>
      <c r="E312" s="308" t="s">
        <v>595</v>
      </c>
      <c r="G312" s="365"/>
      <c r="I312" s="365"/>
    </row>
    <row r="313" spans="1:9" outlineLevel="1" x14ac:dyDescent="0.25">
      <c r="A313" s="282" t="s">
        <v>709</v>
      </c>
      <c r="B313" s="333" t="s">
        <v>585</v>
      </c>
      <c r="C313" s="285" t="s">
        <v>194</v>
      </c>
      <c r="D313" s="352" t="s">
        <v>289</v>
      </c>
      <c r="E313" s="360" t="s">
        <v>289</v>
      </c>
      <c r="G313" s="365"/>
      <c r="I313" s="365"/>
    </row>
    <row r="314" spans="1:9" outlineLevel="1" x14ac:dyDescent="0.25">
      <c r="A314" s="282" t="s">
        <v>710</v>
      </c>
      <c r="B314" s="333" t="s">
        <v>584</v>
      </c>
      <c r="C314" s="285" t="s">
        <v>37</v>
      </c>
      <c r="D314" s="352" t="s">
        <v>289</v>
      </c>
      <c r="E314" s="360" t="s">
        <v>289</v>
      </c>
      <c r="G314" s="365"/>
      <c r="I314" s="365"/>
    </row>
    <row r="315" spans="1:9" outlineLevel="1" x14ac:dyDescent="0.25">
      <c r="A315" s="282" t="s">
        <v>711</v>
      </c>
      <c r="B315" s="334" t="s">
        <v>916</v>
      </c>
      <c r="C315" s="285" t="s">
        <v>289</v>
      </c>
      <c r="D315" s="307" t="s">
        <v>595</v>
      </c>
      <c r="E315" s="308" t="s">
        <v>595</v>
      </c>
      <c r="G315" s="365"/>
      <c r="I315" s="365"/>
    </row>
    <row r="316" spans="1:9" outlineLevel="1" x14ac:dyDescent="0.25">
      <c r="A316" s="282" t="s">
        <v>712</v>
      </c>
      <c r="B316" s="333" t="s">
        <v>585</v>
      </c>
      <c r="C316" s="285" t="s">
        <v>194</v>
      </c>
      <c r="D316" s="352" t="s">
        <v>289</v>
      </c>
      <c r="E316" s="360" t="s">
        <v>289</v>
      </c>
      <c r="G316" s="365"/>
      <c r="I316" s="365"/>
    </row>
    <row r="317" spans="1:9" outlineLevel="1" x14ac:dyDescent="0.25">
      <c r="A317" s="282" t="s">
        <v>713</v>
      </c>
      <c r="B317" s="333" t="s">
        <v>586</v>
      </c>
      <c r="C317" s="285" t="s">
        <v>36</v>
      </c>
      <c r="D317" s="352" t="s">
        <v>289</v>
      </c>
      <c r="E317" s="360" t="s">
        <v>289</v>
      </c>
      <c r="G317" s="365"/>
      <c r="I317" s="365"/>
    </row>
    <row r="318" spans="1:9" outlineLevel="1" x14ac:dyDescent="0.25">
      <c r="A318" s="282" t="s">
        <v>714</v>
      </c>
      <c r="B318" s="333" t="s">
        <v>584</v>
      </c>
      <c r="C318" s="285" t="s">
        <v>37</v>
      </c>
      <c r="D318" s="352" t="s">
        <v>289</v>
      </c>
      <c r="E318" s="360" t="s">
        <v>289</v>
      </c>
      <c r="G318" s="365"/>
      <c r="I318" s="365"/>
    </row>
    <row r="319" spans="1:9" outlineLevel="1" x14ac:dyDescent="0.25">
      <c r="A319" s="282" t="s">
        <v>715</v>
      </c>
      <c r="B319" s="334" t="s">
        <v>34</v>
      </c>
      <c r="C319" s="285" t="s">
        <v>289</v>
      </c>
      <c r="D319" s="307" t="s">
        <v>595</v>
      </c>
      <c r="E319" s="308" t="s">
        <v>595</v>
      </c>
      <c r="G319" s="365"/>
      <c r="I319" s="365"/>
    </row>
    <row r="320" spans="1:9" outlineLevel="1" x14ac:dyDescent="0.25">
      <c r="A320" s="282" t="s">
        <v>716</v>
      </c>
      <c r="B320" s="333" t="s">
        <v>585</v>
      </c>
      <c r="C320" s="285" t="s">
        <v>194</v>
      </c>
      <c r="D320" s="352" t="s">
        <v>289</v>
      </c>
      <c r="E320" s="360" t="s">
        <v>289</v>
      </c>
      <c r="G320" s="365"/>
      <c r="I320" s="365"/>
    </row>
    <row r="321" spans="1:9" outlineLevel="1" x14ac:dyDescent="0.25">
      <c r="A321" s="282" t="s">
        <v>717</v>
      </c>
      <c r="B321" s="333" t="s">
        <v>584</v>
      </c>
      <c r="C321" s="285" t="s">
        <v>37</v>
      </c>
      <c r="D321" s="352" t="s">
        <v>289</v>
      </c>
      <c r="E321" s="360" t="s">
        <v>289</v>
      </c>
      <c r="G321" s="365"/>
      <c r="I321" s="365"/>
    </row>
    <row r="322" spans="1:9" outlineLevel="1" x14ac:dyDescent="0.25">
      <c r="A322" s="282" t="s">
        <v>718</v>
      </c>
      <c r="B322" s="334" t="s">
        <v>35</v>
      </c>
      <c r="C322" s="285" t="s">
        <v>289</v>
      </c>
      <c r="D322" s="307" t="s">
        <v>595</v>
      </c>
      <c r="E322" s="308" t="s">
        <v>595</v>
      </c>
      <c r="G322" s="365"/>
      <c r="I322" s="365"/>
    </row>
    <row r="323" spans="1:9" outlineLevel="1" x14ac:dyDescent="0.25">
      <c r="A323" s="282" t="s">
        <v>719</v>
      </c>
      <c r="B323" s="333" t="s">
        <v>585</v>
      </c>
      <c r="C323" s="285" t="s">
        <v>194</v>
      </c>
      <c r="D323" s="352" t="s">
        <v>289</v>
      </c>
      <c r="E323" s="360" t="s">
        <v>289</v>
      </c>
      <c r="G323" s="365"/>
      <c r="I323" s="365"/>
    </row>
    <row r="324" spans="1:9" outlineLevel="1" x14ac:dyDescent="0.25">
      <c r="A324" s="282" t="s">
        <v>720</v>
      </c>
      <c r="B324" s="333" t="s">
        <v>586</v>
      </c>
      <c r="C324" s="285" t="s">
        <v>36</v>
      </c>
      <c r="D324" s="352" t="s">
        <v>289</v>
      </c>
      <c r="E324" s="360" t="s">
        <v>289</v>
      </c>
      <c r="G324" s="365"/>
      <c r="I324" s="365"/>
    </row>
    <row r="325" spans="1:9" outlineLevel="1" x14ac:dyDescent="0.25">
      <c r="A325" s="282" t="s">
        <v>721</v>
      </c>
      <c r="B325" s="333" t="s">
        <v>584</v>
      </c>
      <c r="C325" s="285" t="s">
        <v>37</v>
      </c>
      <c r="D325" s="352" t="s">
        <v>289</v>
      </c>
      <c r="E325" s="360" t="s">
        <v>289</v>
      </c>
      <c r="G325" s="365"/>
      <c r="I325" s="365"/>
    </row>
    <row r="326" spans="1:9" x14ac:dyDescent="0.25">
      <c r="A326" s="304" t="s">
        <v>587</v>
      </c>
      <c r="B326" s="309" t="s">
        <v>619</v>
      </c>
      <c r="C326" s="305" t="s">
        <v>289</v>
      </c>
      <c r="D326" s="310" t="s">
        <v>595</v>
      </c>
      <c r="E326" s="363" t="s">
        <v>595</v>
      </c>
      <c r="G326" s="365"/>
      <c r="I326" s="365"/>
    </row>
    <row r="327" spans="1:9" ht="31.5" x14ac:dyDescent="0.25">
      <c r="A327" s="282" t="s">
        <v>589</v>
      </c>
      <c r="B327" s="334" t="s">
        <v>1058</v>
      </c>
      <c r="C327" s="285" t="s">
        <v>194</v>
      </c>
      <c r="D327" s="326">
        <v>1360.71</v>
      </c>
      <c r="E327" s="361">
        <v>1002.32</v>
      </c>
      <c r="G327" s="365"/>
      <c r="I327" s="365"/>
    </row>
    <row r="328" spans="1:9" ht="31.5" x14ac:dyDescent="0.25">
      <c r="A328" s="282" t="s">
        <v>722</v>
      </c>
      <c r="B328" s="333" t="s">
        <v>1059</v>
      </c>
      <c r="C328" s="285" t="s">
        <v>194</v>
      </c>
      <c r="D328" s="326"/>
      <c r="E328" s="361"/>
      <c r="G328" s="365"/>
      <c r="I328" s="365"/>
    </row>
    <row r="329" spans="1:9" x14ac:dyDescent="0.25">
      <c r="A329" s="282" t="s">
        <v>913</v>
      </c>
      <c r="B329" s="333" t="s">
        <v>966</v>
      </c>
      <c r="C329" s="285" t="s">
        <v>194</v>
      </c>
      <c r="D329" s="326"/>
      <c r="E329" s="361"/>
      <c r="G329" s="365"/>
      <c r="I329" s="365"/>
    </row>
    <row r="330" spans="1:9" ht="31.5" x14ac:dyDescent="0.25">
      <c r="A330" s="282" t="s">
        <v>912</v>
      </c>
      <c r="B330" s="333" t="s">
        <v>967</v>
      </c>
      <c r="C330" s="285" t="s">
        <v>194</v>
      </c>
      <c r="D330" s="326"/>
      <c r="E330" s="361"/>
      <c r="G330" s="365"/>
      <c r="I330" s="365"/>
    </row>
    <row r="331" spans="1:9" ht="31.5" x14ac:dyDescent="0.25">
      <c r="A331" s="282" t="s">
        <v>879</v>
      </c>
      <c r="B331" s="334" t="s">
        <v>1014</v>
      </c>
      <c r="C331" s="285" t="s">
        <v>194</v>
      </c>
      <c r="D331" s="326">
        <v>226.46299999999999</v>
      </c>
      <c r="E331" s="361">
        <v>121.486</v>
      </c>
      <c r="G331" s="365"/>
      <c r="I331" s="365"/>
    </row>
    <row r="332" spans="1:9" ht="17.25" customHeight="1" x14ac:dyDescent="0.25">
      <c r="A332" s="282" t="s">
        <v>880</v>
      </c>
      <c r="B332" s="334" t="s">
        <v>1060</v>
      </c>
      <c r="C332" s="285" t="s">
        <v>36</v>
      </c>
      <c r="D332" s="326">
        <v>211.721</v>
      </c>
      <c r="E332" s="361">
        <v>211.72</v>
      </c>
      <c r="G332" s="365"/>
      <c r="I332" s="365"/>
    </row>
    <row r="333" spans="1:9" ht="31.5" x14ac:dyDescent="0.25">
      <c r="A333" s="282" t="s">
        <v>881</v>
      </c>
      <c r="B333" s="333" t="s">
        <v>1061</v>
      </c>
      <c r="C333" s="285" t="s">
        <v>36</v>
      </c>
      <c r="D333" s="326"/>
      <c r="E333" s="361"/>
      <c r="G333" s="365"/>
      <c r="I333" s="365"/>
    </row>
    <row r="334" spans="1:9" x14ac:dyDescent="0.25">
      <c r="A334" s="282" t="s">
        <v>914</v>
      </c>
      <c r="B334" s="333" t="s">
        <v>966</v>
      </c>
      <c r="C334" s="285" t="s">
        <v>36</v>
      </c>
      <c r="D334" s="326"/>
      <c r="E334" s="361"/>
      <c r="G334" s="365"/>
      <c r="I334" s="365"/>
    </row>
    <row r="335" spans="1:9" ht="31.5" x14ac:dyDescent="0.25">
      <c r="A335" s="282" t="s">
        <v>915</v>
      </c>
      <c r="B335" s="333" t="s">
        <v>967</v>
      </c>
      <c r="C335" s="285" t="s">
        <v>36</v>
      </c>
      <c r="D335" s="326"/>
      <c r="E335" s="361"/>
      <c r="G335" s="365"/>
      <c r="I335" s="365"/>
    </row>
    <row r="336" spans="1:9" ht="31.5" x14ac:dyDescent="0.25">
      <c r="A336" s="282" t="s">
        <v>882</v>
      </c>
      <c r="B336" s="334" t="s">
        <v>969</v>
      </c>
      <c r="C336" s="285" t="s">
        <v>968</v>
      </c>
      <c r="D336" s="324">
        <v>56887.65</v>
      </c>
      <c r="E336" s="324">
        <v>56887.65</v>
      </c>
      <c r="G336" s="365"/>
      <c r="I336" s="365"/>
    </row>
    <row r="337" spans="1:9" ht="31.5" x14ac:dyDescent="0.25">
      <c r="A337" s="282" t="s">
        <v>883</v>
      </c>
      <c r="B337" s="334" t="s">
        <v>1021</v>
      </c>
      <c r="C337" s="285" t="s">
        <v>753</v>
      </c>
      <c r="D337" s="326">
        <v>1012.66</v>
      </c>
      <c r="E337" s="361">
        <f>E16-E50-E51-E44</f>
        <v>937.60833000000002</v>
      </c>
      <c r="G337" s="365"/>
      <c r="I337" s="365"/>
    </row>
    <row r="338" spans="1:9" x14ac:dyDescent="0.25">
      <c r="A338" s="282" t="s">
        <v>590</v>
      </c>
      <c r="B338" s="306" t="s">
        <v>588</v>
      </c>
      <c r="C338" s="285" t="s">
        <v>289</v>
      </c>
      <c r="D338" s="307" t="s">
        <v>595</v>
      </c>
      <c r="E338" s="308" t="s">
        <v>595</v>
      </c>
      <c r="G338" s="365"/>
      <c r="I338" s="365"/>
    </row>
    <row r="339" spans="1:9" x14ac:dyDescent="0.25">
      <c r="A339" s="282" t="s">
        <v>592</v>
      </c>
      <c r="B339" s="334" t="s">
        <v>632</v>
      </c>
      <c r="C339" s="285" t="s">
        <v>194</v>
      </c>
      <c r="D339" s="326" t="s">
        <v>289</v>
      </c>
      <c r="E339" s="360"/>
      <c r="G339" s="365"/>
      <c r="I339" s="365"/>
    </row>
    <row r="340" spans="1:9" outlineLevel="1" x14ac:dyDescent="0.25">
      <c r="A340" s="282" t="s">
        <v>593</v>
      </c>
      <c r="B340" s="334" t="s">
        <v>633</v>
      </c>
      <c r="C340" s="285" t="s">
        <v>615</v>
      </c>
      <c r="D340" s="352" t="s">
        <v>289</v>
      </c>
      <c r="E340" s="360" t="s">
        <v>289</v>
      </c>
      <c r="G340" s="365"/>
      <c r="I340" s="365"/>
    </row>
    <row r="341" spans="1:9" ht="47.25" x14ac:dyDescent="0.25">
      <c r="A341" s="282" t="s">
        <v>639</v>
      </c>
      <c r="B341" s="334" t="s">
        <v>970</v>
      </c>
      <c r="C341" s="285" t="s">
        <v>753</v>
      </c>
      <c r="D341" s="326" t="s">
        <v>289</v>
      </c>
      <c r="E341" s="360" t="s">
        <v>289</v>
      </c>
      <c r="G341" s="365"/>
      <c r="I341" s="365"/>
    </row>
    <row r="342" spans="1:9" ht="31.5" outlineLevel="1" x14ac:dyDescent="0.25">
      <c r="A342" s="282" t="s">
        <v>723</v>
      </c>
      <c r="B342" s="334" t="s">
        <v>1015</v>
      </c>
      <c r="C342" s="285" t="s">
        <v>753</v>
      </c>
      <c r="D342" s="352" t="s">
        <v>289</v>
      </c>
      <c r="E342" s="360" t="s">
        <v>289</v>
      </c>
      <c r="G342" s="365"/>
      <c r="I342" s="365"/>
    </row>
    <row r="343" spans="1:9" ht="31.5" outlineLevel="1" x14ac:dyDescent="0.25">
      <c r="A343" s="282" t="s">
        <v>594</v>
      </c>
      <c r="B343" s="306" t="s">
        <v>591</v>
      </c>
      <c r="C343" s="308" t="s">
        <v>289</v>
      </c>
      <c r="D343" s="307" t="s">
        <v>595</v>
      </c>
      <c r="E343" s="308" t="s">
        <v>595</v>
      </c>
      <c r="G343" s="365"/>
      <c r="I343" s="365"/>
    </row>
    <row r="344" spans="1:9" ht="31.5" outlineLevel="1" x14ac:dyDescent="0.25">
      <c r="A344" s="282" t="s">
        <v>724</v>
      </c>
      <c r="B344" s="334" t="s">
        <v>742</v>
      </c>
      <c r="C344" s="285" t="s">
        <v>36</v>
      </c>
      <c r="D344" s="352" t="s">
        <v>289</v>
      </c>
      <c r="E344" s="360" t="s">
        <v>289</v>
      </c>
      <c r="G344" s="365"/>
      <c r="I344" s="365"/>
    </row>
    <row r="345" spans="1:9" ht="63" outlineLevel="1" x14ac:dyDescent="0.25">
      <c r="A345" s="282" t="s">
        <v>725</v>
      </c>
      <c r="B345" s="333" t="s">
        <v>884</v>
      </c>
      <c r="C345" s="285" t="s">
        <v>36</v>
      </c>
      <c r="D345" s="352" t="s">
        <v>289</v>
      </c>
      <c r="E345" s="360" t="s">
        <v>289</v>
      </c>
      <c r="G345" s="365"/>
      <c r="I345" s="365"/>
    </row>
    <row r="346" spans="1:9" ht="63" outlineLevel="1" x14ac:dyDescent="0.25">
      <c r="A346" s="282" t="s">
        <v>726</v>
      </c>
      <c r="B346" s="333" t="s">
        <v>885</v>
      </c>
      <c r="C346" s="285" t="s">
        <v>36</v>
      </c>
      <c r="D346" s="352" t="s">
        <v>289</v>
      </c>
      <c r="E346" s="360" t="s">
        <v>289</v>
      </c>
      <c r="G346" s="365"/>
      <c r="I346" s="365"/>
    </row>
    <row r="347" spans="1:9" ht="31.5" outlineLevel="1" x14ac:dyDescent="0.25">
      <c r="A347" s="282" t="s">
        <v>727</v>
      </c>
      <c r="B347" s="333" t="s">
        <v>636</v>
      </c>
      <c r="C347" s="285" t="s">
        <v>36</v>
      </c>
      <c r="D347" s="352" t="s">
        <v>289</v>
      </c>
      <c r="E347" s="360" t="s">
        <v>289</v>
      </c>
      <c r="G347" s="365"/>
      <c r="I347" s="365"/>
    </row>
    <row r="348" spans="1:9" ht="31.5" outlineLevel="1" x14ac:dyDescent="0.25">
      <c r="A348" s="282" t="s">
        <v>728</v>
      </c>
      <c r="B348" s="334" t="s">
        <v>741</v>
      </c>
      <c r="C348" s="285" t="s">
        <v>194</v>
      </c>
      <c r="D348" s="352" t="s">
        <v>289</v>
      </c>
      <c r="E348" s="360" t="s">
        <v>289</v>
      </c>
      <c r="G348" s="365"/>
      <c r="I348" s="365"/>
    </row>
    <row r="349" spans="1:9" ht="31.5" outlineLevel="1" x14ac:dyDescent="0.25">
      <c r="A349" s="282" t="s">
        <v>729</v>
      </c>
      <c r="B349" s="333" t="s">
        <v>637</v>
      </c>
      <c r="C349" s="285" t="s">
        <v>194</v>
      </c>
      <c r="D349" s="352" t="s">
        <v>289</v>
      </c>
      <c r="E349" s="360" t="s">
        <v>289</v>
      </c>
      <c r="G349" s="365"/>
      <c r="I349" s="365"/>
    </row>
    <row r="350" spans="1:9" ht="31.5" outlineLevel="1" x14ac:dyDescent="0.25">
      <c r="A350" s="282" t="s">
        <v>730</v>
      </c>
      <c r="B350" s="333" t="s">
        <v>638</v>
      </c>
      <c r="C350" s="285" t="s">
        <v>194</v>
      </c>
      <c r="D350" s="352" t="s">
        <v>289</v>
      </c>
      <c r="E350" s="360" t="s">
        <v>289</v>
      </c>
      <c r="G350" s="365"/>
      <c r="I350" s="365"/>
    </row>
    <row r="351" spans="1:9" ht="31.5" outlineLevel="1" x14ac:dyDescent="0.25">
      <c r="A351" s="282" t="s">
        <v>731</v>
      </c>
      <c r="B351" s="334" t="s">
        <v>740</v>
      </c>
      <c r="C351" s="285" t="s">
        <v>753</v>
      </c>
      <c r="D351" s="352" t="s">
        <v>289</v>
      </c>
      <c r="E351" s="360" t="s">
        <v>289</v>
      </c>
      <c r="G351" s="365"/>
      <c r="I351" s="365"/>
    </row>
    <row r="352" spans="1:9" outlineLevel="1" x14ac:dyDescent="0.25">
      <c r="A352" s="282" t="s">
        <v>732</v>
      </c>
      <c r="B352" s="333" t="s">
        <v>634</v>
      </c>
      <c r="C352" s="285" t="s">
        <v>753</v>
      </c>
      <c r="D352" s="352" t="s">
        <v>289</v>
      </c>
      <c r="E352" s="360" t="s">
        <v>289</v>
      </c>
      <c r="G352" s="365"/>
      <c r="I352" s="365"/>
    </row>
    <row r="353" spans="1:9" outlineLevel="1" x14ac:dyDescent="0.25">
      <c r="A353" s="282" t="s">
        <v>733</v>
      </c>
      <c r="B353" s="333" t="s">
        <v>635</v>
      </c>
      <c r="C353" s="285" t="s">
        <v>753</v>
      </c>
      <c r="D353" s="352" t="s">
        <v>289</v>
      </c>
      <c r="E353" s="360" t="s">
        <v>289</v>
      </c>
      <c r="G353" s="365"/>
      <c r="I353" s="365"/>
    </row>
    <row r="354" spans="1:9" ht="16.5" thickBot="1" x14ac:dyDescent="0.3">
      <c r="A354" s="283" t="s">
        <v>734</v>
      </c>
      <c r="B354" s="311" t="s">
        <v>886</v>
      </c>
      <c r="C354" s="286" t="s">
        <v>38</v>
      </c>
      <c r="D354" s="325">
        <v>1632</v>
      </c>
      <c r="E354" s="375">
        <v>1611</v>
      </c>
      <c r="G354" s="365"/>
      <c r="I354" s="365"/>
    </row>
    <row r="355" spans="1:9" ht="20.25" x14ac:dyDescent="0.25">
      <c r="A355" s="404" t="s">
        <v>1108</v>
      </c>
      <c r="B355" s="405"/>
      <c r="C355" s="405"/>
      <c r="D355" s="405"/>
      <c r="E355" s="405"/>
      <c r="G355" s="365"/>
      <c r="I355" s="365"/>
    </row>
    <row r="356" spans="1:9" ht="21" thickBot="1" x14ac:dyDescent="0.3">
      <c r="A356" s="331"/>
      <c r="B356" s="332"/>
      <c r="C356" s="332"/>
      <c r="D356" s="332"/>
      <c r="E356" s="332"/>
      <c r="G356" s="365"/>
      <c r="I356" s="365"/>
    </row>
    <row r="357" spans="1:9" ht="94.5" customHeight="1" x14ac:dyDescent="0.25">
      <c r="A357" s="318" t="s">
        <v>0</v>
      </c>
      <c r="B357" s="320" t="s">
        <v>1</v>
      </c>
      <c r="C357" s="312" t="s">
        <v>608</v>
      </c>
      <c r="D357" s="393" t="s">
        <v>1110</v>
      </c>
      <c r="E357" s="394"/>
      <c r="G357" s="365"/>
      <c r="I357" s="365"/>
    </row>
    <row r="358" spans="1:9" ht="38.25" x14ac:dyDescent="0.25">
      <c r="A358" s="319"/>
      <c r="B358" s="321"/>
      <c r="C358" s="313"/>
      <c r="D358" s="293" t="s">
        <v>1128</v>
      </c>
      <c r="E358" s="357" t="s">
        <v>1131</v>
      </c>
      <c r="G358" s="365"/>
      <c r="I358" s="365"/>
    </row>
    <row r="359" spans="1:9" ht="16.5" thickBot="1" x14ac:dyDescent="0.3">
      <c r="A359" s="294">
        <v>1</v>
      </c>
      <c r="B359" s="295">
        <v>2</v>
      </c>
      <c r="C359" s="296">
        <v>3</v>
      </c>
      <c r="D359" s="295">
        <v>10</v>
      </c>
      <c r="E359" s="358" t="s">
        <v>1111</v>
      </c>
      <c r="G359" s="365"/>
      <c r="I359" s="365"/>
    </row>
    <row r="360" spans="1:9" ht="36" customHeight="1" x14ac:dyDescent="0.25">
      <c r="A360" s="401" t="s">
        <v>1088</v>
      </c>
      <c r="B360" s="402"/>
      <c r="C360" s="305" t="s">
        <v>753</v>
      </c>
      <c r="D360" s="354">
        <f>D361+D386+D414</f>
        <v>111.71000000000001</v>
      </c>
      <c r="E360" s="354">
        <f>E361+E386+E414</f>
        <v>106</v>
      </c>
      <c r="G360" s="365"/>
      <c r="I360" s="365"/>
    </row>
    <row r="361" spans="1:9" x14ac:dyDescent="0.25">
      <c r="A361" s="282" t="s">
        <v>16</v>
      </c>
      <c r="B361" s="306" t="s">
        <v>1062</v>
      </c>
      <c r="C361" s="285" t="s">
        <v>753</v>
      </c>
      <c r="D361" s="326">
        <v>32.64</v>
      </c>
      <c r="E361" s="361">
        <v>30.31</v>
      </c>
      <c r="G361" s="365"/>
      <c r="I361" s="365"/>
    </row>
    <row r="362" spans="1:9" x14ac:dyDescent="0.25">
      <c r="A362" s="282" t="s">
        <v>17</v>
      </c>
      <c r="B362" s="334" t="s">
        <v>201</v>
      </c>
      <c r="C362" s="285" t="s">
        <v>753</v>
      </c>
      <c r="D362" s="326">
        <f>D361</f>
        <v>32.64</v>
      </c>
      <c r="E362" s="361">
        <f>E361</f>
        <v>30.31</v>
      </c>
      <c r="G362" s="365"/>
      <c r="I362" s="365"/>
    </row>
    <row r="363" spans="1:9" ht="31.5" x14ac:dyDescent="0.25">
      <c r="A363" s="282" t="s">
        <v>202</v>
      </c>
      <c r="B363" s="333" t="s">
        <v>972</v>
      </c>
      <c r="C363" s="285" t="s">
        <v>753</v>
      </c>
      <c r="D363" s="326"/>
      <c r="E363" s="361"/>
      <c r="G363" s="365"/>
      <c r="I363" s="365"/>
    </row>
    <row r="364" spans="1:9" x14ac:dyDescent="0.25">
      <c r="A364" s="282" t="s">
        <v>596</v>
      </c>
      <c r="B364" s="333" t="s">
        <v>888</v>
      </c>
      <c r="C364" s="285" t="s">
        <v>753</v>
      </c>
      <c r="D364" s="326"/>
      <c r="E364" s="361"/>
      <c r="G364" s="365"/>
      <c r="I364" s="365"/>
    </row>
    <row r="365" spans="1:9" ht="31.5" outlineLevel="1" x14ac:dyDescent="0.25">
      <c r="A365" s="282" t="s">
        <v>928</v>
      </c>
      <c r="B365" s="334" t="s">
        <v>905</v>
      </c>
      <c r="C365" s="285" t="s">
        <v>753</v>
      </c>
      <c r="D365" s="352" t="s">
        <v>289</v>
      </c>
      <c r="E365" s="360" t="s">
        <v>289</v>
      </c>
      <c r="G365" s="365"/>
      <c r="I365" s="365"/>
    </row>
    <row r="366" spans="1:9" ht="31.5" outlineLevel="1" x14ac:dyDescent="0.25">
      <c r="A366" s="282" t="s">
        <v>929</v>
      </c>
      <c r="B366" s="334" t="s">
        <v>906</v>
      </c>
      <c r="C366" s="285" t="s">
        <v>753</v>
      </c>
      <c r="D366" s="352" t="s">
        <v>289</v>
      </c>
      <c r="E366" s="360" t="s">
        <v>289</v>
      </c>
      <c r="G366" s="365"/>
      <c r="I366" s="365"/>
    </row>
    <row r="367" spans="1:9" ht="31.5" outlineLevel="1" x14ac:dyDescent="0.25">
      <c r="A367" s="282" t="s">
        <v>973</v>
      </c>
      <c r="B367" s="334" t="s">
        <v>891</v>
      </c>
      <c r="C367" s="285" t="s">
        <v>753</v>
      </c>
      <c r="D367" s="352" t="s">
        <v>289</v>
      </c>
      <c r="E367" s="360" t="s">
        <v>289</v>
      </c>
      <c r="G367" s="365"/>
      <c r="I367" s="365"/>
    </row>
    <row r="368" spans="1:9" outlineLevel="1" x14ac:dyDescent="0.25">
      <c r="A368" s="282" t="s">
        <v>597</v>
      </c>
      <c r="B368" s="333" t="s">
        <v>1081</v>
      </c>
      <c r="C368" s="285" t="s">
        <v>753</v>
      </c>
      <c r="D368" s="352" t="s">
        <v>289</v>
      </c>
      <c r="E368" s="360" t="s">
        <v>289</v>
      </c>
      <c r="G368" s="365"/>
      <c r="I368" s="365"/>
    </row>
    <row r="369" spans="1:9" x14ac:dyDescent="0.25">
      <c r="A369" s="282" t="s">
        <v>598</v>
      </c>
      <c r="B369" s="333" t="s">
        <v>889</v>
      </c>
      <c r="C369" s="285" t="s">
        <v>753</v>
      </c>
      <c r="D369" s="326">
        <f>D362</f>
        <v>32.64</v>
      </c>
      <c r="E369" s="361">
        <f>E362</f>
        <v>30.31</v>
      </c>
      <c r="G369" s="365"/>
      <c r="I369" s="365"/>
    </row>
    <row r="370" spans="1:9" outlineLevel="1" x14ac:dyDescent="0.25">
      <c r="A370" s="282" t="s">
        <v>599</v>
      </c>
      <c r="B370" s="333" t="s">
        <v>1073</v>
      </c>
      <c r="C370" s="285" t="s">
        <v>753</v>
      </c>
      <c r="D370" s="352" t="s">
        <v>289</v>
      </c>
      <c r="E370" s="360" t="s">
        <v>289</v>
      </c>
      <c r="G370" s="365"/>
      <c r="I370" s="365"/>
    </row>
    <row r="371" spans="1:9" x14ac:dyDescent="0.25">
      <c r="A371" s="282" t="s">
        <v>600</v>
      </c>
      <c r="B371" s="333" t="s">
        <v>207</v>
      </c>
      <c r="C371" s="285" t="s">
        <v>753</v>
      </c>
      <c r="D371" s="326"/>
      <c r="E371" s="361"/>
      <c r="G371" s="365"/>
      <c r="I371" s="365"/>
    </row>
    <row r="372" spans="1:9" ht="31.5" outlineLevel="1" x14ac:dyDescent="0.25">
      <c r="A372" s="282" t="s">
        <v>974</v>
      </c>
      <c r="B372" s="334" t="s">
        <v>971</v>
      </c>
      <c r="C372" s="285" t="s">
        <v>753</v>
      </c>
      <c r="D372" s="352" t="s">
        <v>289</v>
      </c>
      <c r="E372" s="360" t="s">
        <v>289</v>
      </c>
      <c r="G372" s="365"/>
      <c r="I372" s="365"/>
    </row>
    <row r="373" spans="1:9" outlineLevel="1" x14ac:dyDescent="0.25">
      <c r="A373" s="282" t="s">
        <v>975</v>
      </c>
      <c r="B373" s="334" t="s">
        <v>1022</v>
      </c>
      <c r="C373" s="285" t="s">
        <v>753</v>
      </c>
      <c r="D373" s="352" t="s">
        <v>289</v>
      </c>
      <c r="E373" s="360" t="s">
        <v>289</v>
      </c>
      <c r="G373" s="365"/>
      <c r="I373" s="365"/>
    </row>
    <row r="374" spans="1:9" x14ac:dyDescent="0.25">
      <c r="A374" s="282" t="s">
        <v>976</v>
      </c>
      <c r="B374" s="334" t="s">
        <v>735</v>
      </c>
      <c r="C374" s="285" t="s">
        <v>753</v>
      </c>
      <c r="D374" s="326"/>
      <c r="E374" s="361"/>
      <c r="G374" s="365"/>
      <c r="I374" s="365"/>
    </row>
    <row r="375" spans="1:9" x14ac:dyDescent="0.25">
      <c r="A375" s="282" t="s">
        <v>977</v>
      </c>
      <c r="B375" s="334" t="s">
        <v>1022</v>
      </c>
      <c r="C375" s="285" t="s">
        <v>753</v>
      </c>
      <c r="D375" s="326"/>
      <c r="E375" s="361"/>
      <c r="G375" s="365"/>
      <c r="I375" s="365"/>
    </row>
    <row r="376" spans="1:9" outlineLevel="1" x14ac:dyDescent="0.25">
      <c r="A376" s="282" t="s">
        <v>601</v>
      </c>
      <c r="B376" s="333" t="s">
        <v>890</v>
      </c>
      <c r="C376" s="285" t="s">
        <v>753</v>
      </c>
      <c r="D376" s="352" t="s">
        <v>289</v>
      </c>
      <c r="E376" s="360" t="s">
        <v>289</v>
      </c>
      <c r="G376" s="365"/>
      <c r="I376" s="365"/>
    </row>
    <row r="377" spans="1:9" outlineLevel="1" x14ac:dyDescent="0.25">
      <c r="A377" s="282" t="s">
        <v>620</v>
      </c>
      <c r="B377" s="333" t="s">
        <v>1078</v>
      </c>
      <c r="C377" s="285" t="s">
        <v>753</v>
      </c>
      <c r="D377" s="352" t="s">
        <v>289</v>
      </c>
      <c r="E377" s="360" t="s">
        <v>289</v>
      </c>
      <c r="G377" s="365"/>
      <c r="I377" s="365"/>
    </row>
    <row r="378" spans="1:9" ht="31.5" outlineLevel="1" x14ac:dyDescent="0.25">
      <c r="A378" s="282" t="s">
        <v>917</v>
      </c>
      <c r="B378" s="333" t="s">
        <v>1063</v>
      </c>
      <c r="C378" s="285" t="s">
        <v>753</v>
      </c>
      <c r="D378" s="352" t="s">
        <v>289</v>
      </c>
      <c r="E378" s="360" t="s">
        <v>289</v>
      </c>
      <c r="G378" s="365"/>
      <c r="I378" s="365"/>
    </row>
    <row r="379" spans="1:9" outlineLevel="1" x14ac:dyDescent="0.25">
      <c r="A379" s="282" t="s">
        <v>978</v>
      </c>
      <c r="B379" s="334" t="s">
        <v>647</v>
      </c>
      <c r="C379" s="285" t="s">
        <v>753</v>
      </c>
      <c r="D379" s="352" t="s">
        <v>289</v>
      </c>
      <c r="E379" s="360" t="s">
        <v>289</v>
      </c>
      <c r="G379" s="365"/>
      <c r="I379" s="365"/>
    </row>
    <row r="380" spans="1:9" outlineLevel="1" x14ac:dyDescent="0.25">
      <c r="A380" s="282" t="s">
        <v>979</v>
      </c>
      <c r="B380" s="333" t="s">
        <v>635</v>
      </c>
      <c r="C380" s="285" t="s">
        <v>753</v>
      </c>
      <c r="D380" s="352" t="s">
        <v>289</v>
      </c>
      <c r="E380" s="360" t="s">
        <v>289</v>
      </c>
      <c r="G380" s="365"/>
      <c r="I380" s="365"/>
    </row>
    <row r="381" spans="1:9" ht="31.5" outlineLevel="1" x14ac:dyDescent="0.25">
      <c r="A381" s="282" t="s">
        <v>204</v>
      </c>
      <c r="B381" s="333" t="s">
        <v>1018</v>
      </c>
      <c r="C381" s="285" t="s">
        <v>753</v>
      </c>
      <c r="D381" s="352" t="s">
        <v>289</v>
      </c>
      <c r="E381" s="360" t="s">
        <v>289</v>
      </c>
      <c r="G381" s="365"/>
      <c r="I381" s="365"/>
    </row>
    <row r="382" spans="1:9" ht="31.5" outlineLevel="1" x14ac:dyDescent="0.25">
      <c r="A382" s="282" t="s">
        <v>980</v>
      </c>
      <c r="B382" s="333" t="s">
        <v>905</v>
      </c>
      <c r="C382" s="285" t="s">
        <v>753</v>
      </c>
      <c r="D382" s="352" t="s">
        <v>289</v>
      </c>
      <c r="E382" s="360" t="s">
        <v>289</v>
      </c>
      <c r="G382" s="365"/>
      <c r="I382" s="365"/>
    </row>
    <row r="383" spans="1:9" ht="31.5" outlineLevel="1" x14ac:dyDescent="0.25">
      <c r="A383" s="282" t="s">
        <v>981</v>
      </c>
      <c r="B383" s="333" t="s">
        <v>906</v>
      </c>
      <c r="C383" s="285" t="s">
        <v>753</v>
      </c>
      <c r="D383" s="352" t="s">
        <v>289</v>
      </c>
      <c r="E383" s="360" t="s">
        <v>289</v>
      </c>
      <c r="G383" s="365"/>
      <c r="I383" s="365"/>
    </row>
    <row r="384" spans="1:9" ht="31.5" outlineLevel="1" x14ac:dyDescent="0.25">
      <c r="A384" s="282" t="s">
        <v>982</v>
      </c>
      <c r="B384" s="333" t="s">
        <v>891</v>
      </c>
      <c r="C384" s="285" t="s">
        <v>753</v>
      </c>
      <c r="D384" s="352" t="s">
        <v>289</v>
      </c>
      <c r="E384" s="360" t="s">
        <v>289</v>
      </c>
      <c r="G384" s="365"/>
      <c r="I384" s="365"/>
    </row>
    <row r="385" spans="1:9" x14ac:dyDescent="0.25">
      <c r="A385" s="282" t="s">
        <v>206</v>
      </c>
      <c r="B385" s="333" t="s">
        <v>501</v>
      </c>
      <c r="C385" s="285" t="s">
        <v>753</v>
      </c>
      <c r="D385" s="326"/>
      <c r="E385" s="361"/>
      <c r="G385" s="365"/>
      <c r="I385" s="365"/>
    </row>
    <row r="386" spans="1:9" x14ac:dyDescent="0.25">
      <c r="A386" s="282" t="s">
        <v>18</v>
      </c>
      <c r="B386" s="334" t="s">
        <v>1064</v>
      </c>
      <c r="C386" s="285" t="s">
        <v>753</v>
      </c>
      <c r="D386" s="326">
        <v>62.03</v>
      </c>
      <c r="E386" s="361">
        <v>59.52</v>
      </c>
      <c r="G386" s="365"/>
      <c r="I386" s="365"/>
    </row>
    <row r="387" spans="1:9" x14ac:dyDescent="0.25">
      <c r="A387" s="282" t="s">
        <v>216</v>
      </c>
      <c r="B387" s="333" t="s">
        <v>1065</v>
      </c>
      <c r="C387" s="285" t="s">
        <v>753</v>
      </c>
      <c r="D387" s="326"/>
      <c r="E387" s="361"/>
      <c r="G387" s="365"/>
      <c r="I387" s="365"/>
    </row>
    <row r="388" spans="1:9" outlineLevel="1" x14ac:dyDescent="0.25">
      <c r="A388" s="282" t="s">
        <v>602</v>
      </c>
      <c r="B388" s="333" t="s">
        <v>749</v>
      </c>
      <c r="C388" s="285" t="s">
        <v>753</v>
      </c>
      <c r="D388" s="352" t="s">
        <v>289</v>
      </c>
      <c r="E388" s="360" t="s">
        <v>289</v>
      </c>
      <c r="G388" s="365"/>
      <c r="I388" s="365"/>
    </row>
    <row r="389" spans="1:9" ht="31.5" outlineLevel="1" x14ac:dyDescent="0.25">
      <c r="A389" s="282" t="s">
        <v>930</v>
      </c>
      <c r="B389" s="333" t="s">
        <v>905</v>
      </c>
      <c r="C389" s="285" t="s">
        <v>753</v>
      </c>
      <c r="D389" s="352" t="s">
        <v>289</v>
      </c>
      <c r="E389" s="360" t="s">
        <v>289</v>
      </c>
      <c r="G389" s="365"/>
      <c r="I389" s="365"/>
    </row>
    <row r="390" spans="1:9" ht="31.5" outlineLevel="1" x14ac:dyDescent="0.25">
      <c r="A390" s="282" t="s">
        <v>931</v>
      </c>
      <c r="B390" s="333" t="s">
        <v>906</v>
      </c>
      <c r="C390" s="285" t="s">
        <v>753</v>
      </c>
      <c r="D390" s="352" t="s">
        <v>289</v>
      </c>
      <c r="E390" s="360" t="s">
        <v>289</v>
      </c>
      <c r="G390" s="365"/>
      <c r="I390" s="365"/>
    </row>
    <row r="391" spans="1:9" ht="31.5" outlineLevel="1" x14ac:dyDescent="0.25">
      <c r="A391" s="282" t="s">
        <v>983</v>
      </c>
      <c r="B391" s="333" t="s">
        <v>891</v>
      </c>
      <c r="C391" s="285" t="s">
        <v>753</v>
      </c>
      <c r="D391" s="352" t="s">
        <v>289</v>
      </c>
      <c r="E391" s="360" t="s">
        <v>289</v>
      </c>
      <c r="G391" s="365"/>
      <c r="I391" s="365"/>
    </row>
    <row r="392" spans="1:9" outlineLevel="1" x14ac:dyDescent="0.25">
      <c r="A392" s="282" t="s">
        <v>603</v>
      </c>
      <c r="B392" s="333" t="s">
        <v>1077</v>
      </c>
      <c r="C392" s="285" t="s">
        <v>753</v>
      </c>
      <c r="D392" s="352" t="s">
        <v>289</v>
      </c>
      <c r="E392" s="360" t="s">
        <v>289</v>
      </c>
      <c r="G392" s="365"/>
      <c r="I392" s="365"/>
    </row>
    <row r="393" spans="1:9" x14ac:dyDescent="0.25">
      <c r="A393" s="282" t="s">
        <v>604</v>
      </c>
      <c r="B393" s="333" t="s">
        <v>750</v>
      </c>
      <c r="C393" s="285" t="s">
        <v>753</v>
      </c>
      <c r="D393" s="326">
        <f>D386</f>
        <v>62.03</v>
      </c>
      <c r="E393" s="361">
        <f>E386</f>
        <v>59.52</v>
      </c>
      <c r="G393" s="365"/>
      <c r="I393" s="365"/>
    </row>
    <row r="394" spans="1:9" outlineLevel="1" x14ac:dyDescent="0.25">
      <c r="A394" s="282" t="s">
        <v>605</v>
      </c>
      <c r="B394" s="333" t="s">
        <v>1071</v>
      </c>
      <c r="C394" s="285" t="s">
        <v>753</v>
      </c>
      <c r="D394" s="352" t="s">
        <v>289</v>
      </c>
      <c r="E394" s="360" t="s">
        <v>289</v>
      </c>
      <c r="G394" s="365"/>
      <c r="I394" s="365"/>
    </row>
    <row r="395" spans="1:9" outlineLevel="1" x14ac:dyDescent="0.25">
      <c r="A395" s="282" t="s">
        <v>606</v>
      </c>
      <c r="B395" s="333" t="s">
        <v>752</v>
      </c>
      <c r="C395" s="285" t="s">
        <v>753</v>
      </c>
      <c r="D395" s="352" t="s">
        <v>289</v>
      </c>
      <c r="E395" s="360" t="s">
        <v>289</v>
      </c>
      <c r="G395" s="365"/>
      <c r="I395" s="365"/>
    </row>
    <row r="396" spans="1:9" outlineLevel="1" x14ac:dyDescent="0.25">
      <c r="A396" s="282" t="s">
        <v>607</v>
      </c>
      <c r="B396" s="333" t="s">
        <v>1078</v>
      </c>
      <c r="C396" s="285" t="s">
        <v>753</v>
      </c>
      <c r="D396" s="352" t="s">
        <v>289</v>
      </c>
      <c r="E396" s="360" t="s">
        <v>289</v>
      </c>
      <c r="G396" s="365"/>
      <c r="I396" s="365" t="s">
        <v>1129</v>
      </c>
    </row>
    <row r="397" spans="1:9" ht="31.5" outlineLevel="1" x14ac:dyDescent="0.25">
      <c r="A397" s="282" t="s">
        <v>621</v>
      </c>
      <c r="B397" s="333" t="s">
        <v>1053</v>
      </c>
      <c r="C397" s="285" t="s">
        <v>753</v>
      </c>
      <c r="D397" s="352" t="s">
        <v>289</v>
      </c>
      <c r="E397" s="360" t="s">
        <v>289</v>
      </c>
      <c r="G397" s="365"/>
      <c r="I397" s="365"/>
    </row>
    <row r="398" spans="1:9" outlineLevel="1" x14ac:dyDescent="0.25">
      <c r="A398" s="282" t="s">
        <v>984</v>
      </c>
      <c r="B398" s="334" t="s">
        <v>647</v>
      </c>
      <c r="C398" s="285" t="s">
        <v>753</v>
      </c>
      <c r="D398" s="352" t="s">
        <v>289</v>
      </c>
      <c r="E398" s="360" t="s">
        <v>289</v>
      </c>
      <c r="G398" s="365"/>
      <c r="I398" s="365"/>
    </row>
    <row r="399" spans="1:9" outlineLevel="1" x14ac:dyDescent="0.25">
      <c r="A399" s="282" t="s">
        <v>985</v>
      </c>
      <c r="B399" s="333" t="s">
        <v>635</v>
      </c>
      <c r="C399" s="285" t="s">
        <v>753</v>
      </c>
      <c r="D399" s="352" t="s">
        <v>289</v>
      </c>
      <c r="E399" s="360" t="s">
        <v>289</v>
      </c>
      <c r="G399" s="365"/>
      <c r="I399" s="365"/>
    </row>
    <row r="400" spans="1:9" x14ac:dyDescent="0.25">
      <c r="A400" s="282" t="s">
        <v>217</v>
      </c>
      <c r="B400" s="333" t="s">
        <v>1019</v>
      </c>
      <c r="C400" s="285" t="s">
        <v>753</v>
      </c>
      <c r="D400" s="352">
        <v>0</v>
      </c>
      <c r="E400" s="360">
        <v>0</v>
      </c>
      <c r="G400" s="365"/>
      <c r="I400" s="365"/>
    </row>
    <row r="401" spans="1:9" x14ac:dyDescent="0.25">
      <c r="A401" s="282" t="s">
        <v>219</v>
      </c>
      <c r="B401" s="333" t="s">
        <v>794</v>
      </c>
      <c r="C401" s="285" t="s">
        <v>753</v>
      </c>
      <c r="D401" s="326">
        <v>0</v>
      </c>
      <c r="E401" s="361">
        <v>7.2759576141834261E-15</v>
      </c>
      <c r="G401" s="365"/>
      <c r="I401" s="365"/>
    </row>
    <row r="402" spans="1:9" outlineLevel="1" x14ac:dyDescent="0.25">
      <c r="A402" s="282" t="s">
        <v>625</v>
      </c>
      <c r="B402" s="333" t="s">
        <v>749</v>
      </c>
      <c r="C402" s="285" t="s">
        <v>753</v>
      </c>
      <c r="D402" s="352" t="s">
        <v>289</v>
      </c>
      <c r="E402" s="360" t="s">
        <v>289</v>
      </c>
      <c r="G402" s="365"/>
      <c r="I402" s="365"/>
    </row>
    <row r="403" spans="1:9" ht="31.5" outlineLevel="1" x14ac:dyDescent="0.25">
      <c r="A403" s="282" t="s">
        <v>932</v>
      </c>
      <c r="B403" s="333" t="s">
        <v>905</v>
      </c>
      <c r="C403" s="285" t="s">
        <v>753</v>
      </c>
      <c r="D403" s="352" t="s">
        <v>289</v>
      </c>
      <c r="E403" s="360" t="s">
        <v>289</v>
      </c>
      <c r="G403" s="365"/>
      <c r="I403" s="365"/>
    </row>
    <row r="404" spans="1:9" ht="31.5" outlineLevel="1" x14ac:dyDescent="0.25">
      <c r="A404" s="282" t="s">
        <v>933</v>
      </c>
      <c r="B404" s="333" t="s">
        <v>906</v>
      </c>
      <c r="C404" s="285" t="s">
        <v>753</v>
      </c>
      <c r="D404" s="352" t="s">
        <v>289</v>
      </c>
      <c r="E404" s="360" t="s">
        <v>289</v>
      </c>
      <c r="G404" s="365"/>
      <c r="I404" s="365"/>
    </row>
    <row r="405" spans="1:9" ht="31.5" outlineLevel="1" x14ac:dyDescent="0.25">
      <c r="A405" s="282" t="s">
        <v>986</v>
      </c>
      <c r="B405" s="333" t="s">
        <v>891</v>
      </c>
      <c r="C405" s="285" t="s">
        <v>753</v>
      </c>
      <c r="D405" s="352" t="s">
        <v>289</v>
      </c>
      <c r="E405" s="360" t="s">
        <v>289</v>
      </c>
      <c r="G405" s="365"/>
      <c r="I405" s="365"/>
    </row>
    <row r="406" spans="1:9" outlineLevel="1" x14ac:dyDescent="0.25">
      <c r="A406" s="282" t="s">
        <v>626</v>
      </c>
      <c r="B406" s="333" t="s">
        <v>1077</v>
      </c>
      <c r="C406" s="285" t="s">
        <v>753</v>
      </c>
      <c r="D406" s="352" t="s">
        <v>289</v>
      </c>
      <c r="E406" s="360" t="s">
        <v>289</v>
      </c>
      <c r="G406" s="365"/>
      <c r="I406" s="365"/>
    </row>
    <row r="407" spans="1:9" x14ac:dyDescent="0.25">
      <c r="A407" s="282" t="s">
        <v>627</v>
      </c>
      <c r="B407" s="333" t="s">
        <v>750</v>
      </c>
      <c r="C407" s="285" t="s">
        <v>753</v>
      </c>
      <c r="D407" s="326"/>
      <c r="E407" s="361"/>
      <c r="G407" s="365"/>
      <c r="I407" s="365"/>
    </row>
    <row r="408" spans="1:9" outlineLevel="1" x14ac:dyDescent="0.25">
      <c r="A408" s="282" t="s">
        <v>628</v>
      </c>
      <c r="B408" s="333" t="s">
        <v>1071</v>
      </c>
      <c r="C408" s="285" t="s">
        <v>753</v>
      </c>
      <c r="D408" s="352" t="s">
        <v>289</v>
      </c>
      <c r="E408" s="360" t="s">
        <v>289</v>
      </c>
      <c r="G408" s="365"/>
      <c r="I408" s="365"/>
    </row>
    <row r="409" spans="1:9" outlineLevel="1" x14ac:dyDescent="0.25">
      <c r="A409" s="282" t="s">
        <v>629</v>
      </c>
      <c r="B409" s="333" t="s">
        <v>752</v>
      </c>
      <c r="C409" s="285" t="s">
        <v>753</v>
      </c>
      <c r="D409" s="352" t="s">
        <v>289</v>
      </c>
      <c r="E409" s="360" t="s">
        <v>289</v>
      </c>
      <c r="G409" s="365"/>
      <c r="I409" s="365"/>
    </row>
    <row r="410" spans="1:9" outlineLevel="1" x14ac:dyDescent="0.25">
      <c r="A410" s="282" t="s">
        <v>630</v>
      </c>
      <c r="B410" s="333" t="s">
        <v>1078</v>
      </c>
      <c r="C410" s="285" t="s">
        <v>753</v>
      </c>
      <c r="D410" s="352" t="s">
        <v>289</v>
      </c>
      <c r="E410" s="360" t="s">
        <v>289</v>
      </c>
      <c r="G410" s="365"/>
      <c r="I410" s="365"/>
    </row>
    <row r="411" spans="1:9" ht="31.5" outlineLevel="1" x14ac:dyDescent="0.25">
      <c r="A411" s="282" t="s">
        <v>631</v>
      </c>
      <c r="B411" s="333" t="s">
        <v>1053</v>
      </c>
      <c r="C411" s="285" t="s">
        <v>753</v>
      </c>
      <c r="D411" s="352" t="s">
        <v>289</v>
      </c>
      <c r="E411" s="360" t="s">
        <v>289</v>
      </c>
      <c r="G411" s="365"/>
      <c r="I411" s="365"/>
    </row>
    <row r="412" spans="1:9" outlineLevel="1" x14ac:dyDescent="0.25">
      <c r="A412" s="282" t="s">
        <v>987</v>
      </c>
      <c r="B412" s="333" t="s">
        <v>647</v>
      </c>
      <c r="C412" s="285" t="s">
        <v>753</v>
      </c>
      <c r="D412" s="352" t="s">
        <v>289</v>
      </c>
      <c r="E412" s="360" t="s">
        <v>289</v>
      </c>
      <c r="G412" s="365"/>
      <c r="I412" s="365"/>
    </row>
    <row r="413" spans="1:9" outlineLevel="1" x14ac:dyDescent="0.25">
      <c r="A413" s="282" t="s">
        <v>988</v>
      </c>
      <c r="B413" s="333" t="s">
        <v>635</v>
      </c>
      <c r="C413" s="285" t="s">
        <v>753</v>
      </c>
      <c r="D413" s="352" t="s">
        <v>289</v>
      </c>
      <c r="E413" s="360" t="s">
        <v>289</v>
      </c>
      <c r="G413" s="365"/>
      <c r="I413" s="365"/>
    </row>
    <row r="414" spans="1:9" x14ac:dyDescent="0.25">
      <c r="A414" s="282" t="s">
        <v>21</v>
      </c>
      <c r="B414" s="334" t="s">
        <v>989</v>
      </c>
      <c r="C414" s="285" t="s">
        <v>753</v>
      </c>
      <c r="D414" s="326">
        <v>17.04</v>
      </c>
      <c r="E414" s="361">
        <v>16.170000000000002</v>
      </c>
      <c r="G414" s="365"/>
      <c r="I414" s="365"/>
    </row>
    <row r="415" spans="1:9" x14ac:dyDescent="0.25">
      <c r="A415" s="282" t="s">
        <v>39</v>
      </c>
      <c r="B415" s="334" t="s">
        <v>328</v>
      </c>
      <c r="C415" s="285" t="s">
        <v>753</v>
      </c>
      <c r="D415" s="326"/>
      <c r="E415" s="361"/>
      <c r="G415" s="365"/>
      <c r="I415" s="365"/>
    </row>
    <row r="416" spans="1:9" x14ac:dyDescent="0.25">
      <c r="A416" s="282" t="s">
        <v>74</v>
      </c>
      <c r="B416" s="333" t="s">
        <v>918</v>
      </c>
      <c r="C416" s="285" t="s">
        <v>753</v>
      </c>
      <c r="D416" s="326"/>
      <c r="E416" s="361"/>
      <c r="G416" s="365"/>
      <c r="I416" s="365"/>
    </row>
    <row r="417" spans="1:9" x14ac:dyDescent="0.25">
      <c r="A417" s="282" t="s">
        <v>622</v>
      </c>
      <c r="B417" s="333" t="s">
        <v>623</v>
      </c>
      <c r="C417" s="285" t="s">
        <v>753</v>
      </c>
      <c r="D417" s="326"/>
      <c r="E417" s="361"/>
      <c r="G417" s="365"/>
      <c r="I417" s="365"/>
    </row>
    <row r="418" spans="1:9" x14ac:dyDescent="0.25">
      <c r="A418" s="282" t="s">
        <v>19</v>
      </c>
      <c r="B418" s="306" t="s">
        <v>224</v>
      </c>
      <c r="C418" s="285" t="s">
        <v>753</v>
      </c>
      <c r="D418" s="326"/>
      <c r="E418" s="361"/>
      <c r="G418" s="365"/>
      <c r="I418" s="365"/>
    </row>
    <row r="419" spans="1:9" x14ac:dyDescent="0.25">
      <c r="A419" s="282" t="s">
        <v>23</v>
      </c>
      <c r="B419" s="334" t="s">
        <v>225</v>
      </c>
      <c r="C419" s="285" t="s">
        <v>753</v>
      </c>
      <c r="D419" s="326"/>
      <c r="E419" s="361"/>
      <c r="G419" s="365"/>
      <c r="I419" s="365"/>
    </row>
    <row r="420" spans="1:9" x14ac:dyDescent="0.25">
      <c r="A420" s="282" t="s">
        <v>24</v>
      </c>
      <c r="B420" s="334" t="s">
        <v>226</v>
      </c>
      <c r="C420" s="285" t="s">
        <v>753</v>
      </c>
      <c r="D420" s="326"/>
      <c r="E420" s="361"/>
      <c r="G420" s="365"/>
      <c r="I420" s="365"/>
    </row>
    <row r="421" spans="1:9" x14ac:dyDescent="0.25">
      <c r="A421" s="282" t="s">
        <v>30</v>
      </c>
      <c r="B421" s="334" t="s">
        <v>1109</v>
      </c>
      <c r="C421" s="285" t="s">
        <v>753</v>
      </c>
      <c r="D421" s="326"/>
      <c r="E421" s="361"/>
      <c r="G421" s="365"/>
      <c r="I421" s="365"/>
    </row>
    <row r="422" spans="1:9" x14ac:dyDescent="0.25">
      <c r="A422" s="282" t="s">
        <v>40</v>
      </c>
      <c r="B422" s="334" t="s">
        <v>227</v>
      </c>
      <c r="C422" s="285" t="s">
        <v>753</v>
      </c>
      <c r="D422" s="326"/>
      <c r="E422" s="361"/>
      <c r="G422" s="365"/>
      <c r="I422" s="365"/>
    </row>
    <row r="423" spans="1:9" x14ac:dyDescent="0.25">
      <c r="A423" s="282" t="s">
        <v>41</v>
      </c>
      <c r="B423" s="334" t="s">
        <v>228</v>
      </c>
      <c r="C423" s="285" t="s">
        <v>753</v>
      </c>
      <c r="D423" s="326"/>
      <c r="E423" s="361"/>
      <c r="G423" s="365"/>
      <c r="I423" s="365"/>
    </row>
    <row r="424" spans="1:9" x14ac:dyDescent="0.25">
      <c r="A424" s="282" t="s">
        <v>116</v>
      </c>
      <c r="B424" s="333" t="s">
        <v>624</v>
      </c>
      <c r="C424" s="285" t="s">
        <v>753</v>
      </c>
      <c r="D424" s="326"/>
      <c r="E424" s="361"/>
      <c r="G424" s="365"/>
      <c r="I424" s="365"/>
    </row>
    <row r="425" spans="1:9" ht="31.5" x14ac:dyDescent="0.25">
      <c r="A425" s="282" t="s">
        <v>744</v>
      </c>
      <c r="B425" s="333" t="s">
        <v>736</v>
      </c>
      <c r="C425" s="285" t="s">
        <v>753</v>
      </c>
      <c r="D425" s="326"/>
      <c r="E425" s="361"/>
      <c r="G425" s="365"/>
      <c r="I425" s="365"/>
    </row>
    <row r="426" spans="1:9" ht="31.5" x14ac:dyDescent="0.25">
      <c r="A426" s="282" t="s">
        <v>798</v>
      </c>
      <c r="B426" s="333" t="s">
        <v>743</v>
      </c>
      <c r="C426" s="285" t="s">
        <v>753</v>
      </c>
      <c r="D426" s="326"/>
      <c r="E426" s="361"/>
      <c r="G426" s="365"/>
      <c r="I426" s="365"/>
    </row>
    <row r="427" spans="1:9" ht="31.5" x14ac:dyDescent="0.25">
      <c r="A427" s="282" t="s">
        <v>799</v>
      </c>
      <c r="B427" s="333" t="s">
        <v>745</v>
      </c>
      <c r="C427" s="285" t="s">
        <v>753</v>
      </c>
      <c r="D427" s="326"/>
      <c r="E427" s="361"/>
      <c r="G427" s="365"/>
      <c r="I427" s="365"/>
    </row>
    <row r="428" spans="1:9" x14ac:dyDescent="0.25">
      <c r="A428" s="282" t="s">
        <v>42</v>
      </c>
      <c r="B428" s="334" t="s">
        <v>234</v>
      </c>
      <c r="C428" s="285" t="s">
        <v>753</v>
      </c>
      <c r="D428" s="326"/>
      <c r="E428" s="361"/>
      <c r="G428" s="365"/>
      <c r="I428" s="365"/>
    </row>
    <row r="429" spans="1:9" ht="16.5" thickBot="1" x14ac:dyDescent="0.3">
      <c r="A429" s="284" t="s">
        <v>43</v>
      </c>
      <c r="B429" s="337" t="s">
        <v>235</v>
      </c>
      <c r="C429" s="297" t="s">
        <v>753</v>
      </c>
      <c r="D429" s="326"/>
      <c r="E429" s="361"/>
      <c r="G429" s="365"/>
      <c r="I429" s="365"/>
    </row>
    <row r="430" spans="1:9" x14ac:dyDescent="0.25">
      <c r="A430" s="302" t="s">
        <v>26</v>
      </c>
      <c r="B430" s="303" t="s">
        <v>871</v>
      </c>
      <c r="C430" s="299" t="s">
        <v>289</v>
      </c>
      <c r="D430" s="330"/>
      <c r="E430" s="364"/>
      <c r="G430" s="365"/>
      <c r="I430" s="365"/>
    </row>
    <row r="431" spans="1:9" ht="47.25" x14ac:dyDescent="0.25">
      <c r="A431" s="287" t="s">
        <v>836</v>
      </c>
      <c r="B431" s="334" t="s">
        <v>840</v>
      </c>
      <c r="C431" s="297" t="s">
        <v>753</v>
      </c>
      <c r="D431" s="326">
        <v>12.19</v>
      </c>
      <c r="E431" s="361"/>
      <c r="G431" s="365"/>
      <c r="I431" s="365"/>
    </row>
    <row r="432" spans="1:9" x14ac:dyDescent="0.25">
      <c r="A432" s="287" t="s">
        <v>837</v>
      </c>
      <c r="B432" s="333" t="s">
        <v>919</v>
      </c>
      <c r="C432" s="297" t="s">
        <v>753</v>
      </c>
      <c r="D432" s="326">
        <v>12.19</v>
      </c>
      <c r="E432" s="361"/>
      <c r="G432" s="365"/>
      <c r="I432" s="365"/>
    </row>
    <row r="433" spans="1:9" ht="31.5" x14ac:dyDescent="0.25">
      <c r="A433" s="287" t="s">
        <v>838</v>
      </c>
      <c r="B433" s="333" t="s">
        <v>887</v>
      </c>
      <c r="C433" s="297" t="s">
        <v>753</v>
      </c>
      <c r="D433" s="326"/>
      <c r="E433" s="361"/>
      <c r="G433" s="365"/>
      <c r="I433" s="365"/>
    </row>
    <row r="434" spans="1:9" x14ac:dyDescent="0.25">
      <c r="A434" s="287" t="s">
        <v>839</v>
      </c>
      <c r="B434" s="333" t="s">
        <v>835</v>
      </c>
      <c r="C434" s="297" t="s">
        <v>753</v>
      </c>
      <c r="D434" s="326"/>
      <c r="E434" s="361"/>
      <c r="G434" s="365"/>
      <c r="I434" s="365"/>
    </row>
    <row r="435" spans="1:9" ht="47.25" x14ac:dyDescent="0.25">
      <c r="A435" s="287" t="s">
        <v>48</v>
      </c>
      <c r="B435" s="334" t="s">
        <v>841</v>
      </c>
      <c r="C435" s="300" t="s">
        <v>289</v>
      </c>
      <c r="D435" s="326"/>
      <c r="E435" s="361"/>
      <c r="G435" s="365"/>
      <c r="I435" s="365"/>
    </row>
    <row r="436" spans="1:9" x14ac:dyDescent="0.25">
      <c r="A436" s="287" t="s">
        <v>842</v>
      </c>
      <c r="B436" s="333" t="s">
        <v>955</v>
      </c>
      <c r="C436" s="297" t="s">
        <v>753</v>
      </c>
      <c r="D436" s="326"/>
      <c r="E436" s="361"/>
      <c r="G436" s="365"/>
      <c r="I436" s="365"/>
    </row>
    <row r="437" spans="1:9" x14ac:dyDescent="0.25">
      <c r="A437" s="287" t="s">
        <v>843</v>
      </c>
      <c r="B437" s="333" t="s">
        <v>956</v>
      </c>
      <c r="C437" s="297" t="s">
        <v>753</v>
      </c>
      <c r="D437" s="326"/>
      <c r="E437" s="361"/>
      <c r="G437" s="365"/>
      <c r="I437" s="365"/>
    </row>
    <row r="438" spans="1:9" ht="16.5" thickBot="1" x14ac:dyDescent="0.3">
      <c r="A438" s="288" t="s">
        <v>844</v>
      </c>
      <c r="B438" s="336" t="s">
        <v>957</v>
      </c>
      <c r="C438" s="286" t="s">
        <v>753</v>
      </c>
      <c r="D438" s="327"/>
      <c r="E438" s="362"/>
      <c r="G438" s="365"/>
      <c r="I438" s="365"/>
    </row>
    <row r="439" spans="1:9" hidden="1" outlineLevel="1" x14ac:dyDescent="0.25"/>
    <row r="440" spans="1:9" hidden="1" outlineLevel="1" x14ac:dyDescent="0.25">
      <c r="D440" s="350">
        <v>0</v>
      </c>
      <c r="E440" s="350">
        <v>0</v>
      </c>
    </row>
    <row r="441" spans="1:9" hidden="1" outlineLevel="1" x14ac:dyDescent="0.25">
      <c r="A441" s="289" t="s">
        <v>811</v>
      </c>
      <c r="D441" s="351"/>
      <c r="E441" s="351"/>
    </row>
    <row r="442" spans="1:9" hidden="1" outlineLevel="1" x14ac:dyDescent="0.25">
      <c r="A442" s="400" t="s">
        <v>1104</v>
      </c>
      <c r="B442" s="400"/>
      <c r="C442" s="400"/>
      <c r="D442" s="400"/>
      <c r="E442" s="400"/>
    </row>
    <row r="443" spans="1:9" ht="32.25" hidden="1" customHeight="1" outlineLevel="1" x14ac:dyDescent="0.25">
      <c r="A443" s="403" t="s">
        <v>924</v>
      </c>
      <c r="B443" s="403"/>
      <c r="C443" s="403"/>
      <c r="D443" s="403"/>
      <c r="E443" s="403"/>
    </row>
    <row r="444" spans="1:9" hidden="1" outlineLevel="1" x14ac:dyDescent="0.25">
      <c r="A444" s="400" t="s">
        <v>1017</v>
      </c>
      <c r="B444" s="400"/>
      <c r="C444" s="400"/>
      <c r="D444" s="400"/>
      <c r="E444" s="400"/>
    </row>
    <row r="445" spans="1:9" ht="38.25" hidden="1" customHeight="1" outlineLevel="1" x14ac:dyDescent="0.25">
      <c r="A445" s="403" t="s">
        <v>1016</v>
      </c>
      <c r="B445" s="403"/>
      <c r="C445" s="403"/>
      <c r="D445" s="403"/>
      <c r="E445" s="403"/>
    </row>
    <row r="446" spans="1:9" ht="53.25" hidden="1" customHeight="1" outlineLevel="1" x14ac:dyDescent="0.25">
      <c r="A446" s="395" t="s">
        <v>1082</v>
      </c>
      <c r="B446" s="395"/>
      <c r="C446" s="395"/>
      <c r="D446" s="395"/>
      <c r="E446" s="395"/>
    </row>
    <row r="447" spans="1:9" collapsed="1" x14ac:dyDescent="0.25"/>
  </sheetData>
  <mergeCells count="14">
    <mergeCell ref="A3:E3"/>
    <mergeCell ref="D6:E6"/>
    <mergeCell ref="A446:E446"/>
    <mergeCell ref="A5:E5"/>
    <mergeCell ref="A9:E9"/>
    <mergeCell ref="A153:E153"/>
    <mergeCell ref="A305:E305"/>
    <mergeCell ref="A444:E444"/>
    <mergeCell ref="A360:B360"/>
    <mergeCell ref="A442:E442"/>
    <mergeCell ref="A443:E443"/>
    <mergeCell ref="A355:E355"/>
    <mergeCell ref="D357:E357"/>
    <mergeCell ref="A445:E445"/>
  </mergeCells>
  <conditionalFormatting sqref="E145">
    <cfRule type="cellIs" dxfId="3" priority="22" stopIfTrue="1" operator="lessThan">
      <formula>-1</formula>
    </cfRule>
  </conditionalFormatting>
  <conditionalFormatting sqref="D145">
    <cfRule type="cellIs" dxfId="2" priority="4" stopIfTrue="1" operator="lessThan">
      <formula>-1</formula>
    </cfRule>
  </conditionalFormatting>
  <conditionalFormatting sqref="E431:E438">
    <cfRule type="cellIs" dxfId="1" priority="13" stopIfTrue="1" operator="lessThan">
      <formula>0</formula>
    </cfRule>
  </conditionalFormatting>
  <conditionalFormatting sqref="D431:D438">
    <cfRule type="cellIs" dxfId="0" priority="3" stopIfTrue="1" operator="lessThan">
      <formula>0</formula>
    </cfRule>
  </conditionalFormatting>
  <pageMargins left="0.31496062992125984" right="0.31496062992125984" top="0.35433070866141736" bottom="0.35433070866141736" header="0.31496062992125984" footer="0.31496062992125984"/>
  <pageSetup paperSize="8" scale="57" fitToHeight="12" orientation="portrait" copies="2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184</v>
      </c>
      <c r="E1" s="67" t="s">
        <v>195</v>
      </c>
      <c r="F1" s="67" t="s">
        <v>196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.75" thickBot="1" x14ac:dyDescent="0.3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185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 x14ac:dyDescent="0.25">
      <c r="B69" s="33" t="s">
        <v>186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 x14ac:dyDescent="0.25">
      <c r="B70" s="33" t="s">
        <v>187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 x14ac:dyDescent="0.25">
      <c r="B71" s="33" t="s">
        <v>188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 x14ac:dyDescent="0.25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489</v>
      </c>
      <c r="B6" s="263" t="s">
        <v>490</v>
      </c>
      <c r="C6" s="263" t="s">
        <v>491</v>
      </c>
      <c r="D6" s="263" t="s">
        <v>492</v>
      </c>
      <c r="E6" s="263" t="s">
        <v>493</v>
      </c>
      <c r="F6" s="263" t="s">
        <v>494</v>
      </c>
      <c r="G6" s="264" t="s">
        <v>495</v>
      </c>
    </row>
    <row r="7" spans="1:7" ht="16.5" thickBot="1" x14ac:dyDescent="0.3">
      <c r="A7" s="265" t="s">
        <v>496</v>
      </c>
      <c r="B7" s="265" t="s">
        <v>497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498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245</v>
      </c>
      <c r="B9" s="268" t="s">
        <v>499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474</v>
      </c>
      <c r="B10" s="268" t="s">
        <v>203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475</v>
      </c>
      <c r="B11" s="268" t="s">
        <v>205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476</v>
      </c>
      <c r="B12" s="268" t="s">
        <v>500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477</v>
      </c>
      <c r="B13" s="268" t="s">
        <v>501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502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503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247</v>
      </c>
      <c r="B16" s="268" t="s">
        <v>504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478</v>
      </c>
      <c r="B17" s="268" t="s">
        <v>327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479</v>
      </c>
      <c r="B18" s="272" t="s">
        <v>505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506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507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480</v>
      </c>
      <c r="B21" s="268" t="s">
        <v>508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509</v>
      </c>
      <c r="B22" s="268" t="s">
        <v>220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253</v>
      </c>
      <c r="B23" s="275" t="s">
        <v>221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481</v>
      </c>
      <c r="B24" s="275" t="s">
        <v>510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74</v>
      </c>
      <c r="B25" s="275" t="s">
        <v>222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345</v>
      </c>
      <c r="B26" s="275" t="s">
        <v>511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512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513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514</v>
      </c>
      <c r="B29" s="268" t="s">
        <v>515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482</v>
      </c>
      <c r="B30" s="268" t="s">
        <v>223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516</v>
      </c>
      <c r="B31" s="268" t="s">
        <v>517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274</v>
      </c>
      <c r="B32" s="268" t="s">
        <v>225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483</v>
      </c>
      <c r="B33" s="268" t="s">
        <v>226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484</v>
      </c>
      <c r="B34" s="268" t="s">
        <v>227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485</v>
      </c>
      <c r="B35" s="268" t="s">
        <v>228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229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230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231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232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486</v>
      </c>
      <c r="B40" s="268" t="s">
        <v>233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487</v>
      </c>
      <c r="B41" s="268" t="s">
        <v>234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488</v>
      </c>
      <c r="B42" s="268" t="s">
        <v>235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518</v>
      </c>
      <c r="B43" s="268" t="s">
        <v>519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520</v>
      </c>
      <c r="B44" s="268" t="s">
        <v>521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23"/>
  <sheetViews>
    <sheetView zoomScale="80" zoomScaleNormal="80" workbookViewId="0">
      <selection activeCell="E3" sqref="E3"/>
    </sheetView>
  </sheetViews>
  <sheetFormatPr defaultRowHeight="15" x14ac:dyDescent="0.25"/>
  <cols>
    <col min="2" max="2" width="38.5703125" customWidth="1"/>
    <col min="3" max="4" width="18.28515625" customWidth="1"/>
    <col min="5" max="10" width="27.5703125" customWidth="1"/>
  </cols>
  <sheetData>
    <row r="2" spans="2:10" ht="36" customHeight="1" x14ac:dyDescent="0.25">
      <c r="B2" s="344" t="s">
        <v>1112</v>
      </c>
      <c r="C2" s="345" t="s">
        <v>1114</v>
      </c>
      <c r="D2" s="345" t="s">
        <v>1115</v>
      </c>
      <c r="E2" s="344">
        <v>2017</v>
      </c>
      <c r="F2" s="344">
        <v>2018</v>
      </c>
      <c r="G2" s="344">
        <v>2019</v>
      </c>
      <c r="H2" s="344">
        <v>2020</v>
      </c>
      <c r="I2" s="344">
        <v>2021</v>
      </c>
      <c r="J2" s="344">
        <v>2022</v>
      </c>
    </row>
    <row r="3" spans="2:10" ht="23.25" customHeight="1" x14ac:dyDescent="0.25">
      <c r="B3" s="339" t="s">
        <v>1113</v>
      </c>
      <c r="C3" s="340" t="e">
        <f>Финплан!#REF!</f>
        <v>#REF!</v>
      </c>
      <c r="D3" s="340" t="e">
        <f>Финплан!#REF!</f>
        <v>#REF!</v>
      </c>
      <c r="E3" s="340">
        <v>964.32749568850147</v>
      </c>
      <c r="F3" s="340">
        <v>882.69619080521693</v>
      </c>
      <c r="G3" s="340">
        <v>913.41692189217463</v>
      </c>
      <c r="H3" s="340">
        <v>937.36276049462231</v>
      </c>
      <c r="I3" s="340">
        <v>965.2666282780732</v>
      </c>
      <c r="J3" s="340"/>
    </row>
    <row r="4" spans="2:10" ht="23.25" customHeight="1" x14ac:dyDescent="0.25">
      <c r="B4" s="339" t="s">
        <v>1116</v>
      </c>
      <c r="C4" s="340" t="e">
        <f>Финплан!#REF!</f>
        <v>#REF!</v>
      </c>
      <c r="D4" s="340" t="e">
        <f>Финплан!#REF!</f>
        <v>#REF!</v>
      </c>
      <c r="E4" s="340">
        <f>Финплан!$D$24</f>
        <v>0</v>
      </c>
      <c r="F4" s="340" t="e">
        <f>Финплан!#REF!</f>
        <v>#REF!</v>
      </c>
      <c r="G4" s="340" t="e">
        <f>Финплан!#REF!</f>
        <v>#REF!</v>
      </c>
      <c r="H4" s="340" t="e">
        <f>Финплан!#REF!</f>
        <v>#REF!</v>
      </c>
      <c r="I4" s="340" t="e">
        <f>Финплан!#REF!</f>
        <v>#REF!</v>
      </c>
      <c r="J4" s="340" t="e">
        <f>Финплан!#REF!</f>
        <v>#REF!</v>
      </c>
    </row>
    <row r="5" spans="2:10" ht="23.25" customHeight="1" x14ac:dyDescent="0.25">
      <c r="B5" s="339" t="s">
        <v>1119</v>
      </c>
      <c r="C5" s="343" t="e">
        <f>C4-C3</f>
        <v>#REF!</v>
      </c>
      <c r="D5" s="343" t="e">
        <f t="shared" ref="D5:I5" si="0">D4-D3</f>
        <v>#REF!</v>
      </c>
      <c r="E5" s="346">
        <f t="shared" si="0"/>
        <v>-964.32749568850147</v>
      </c>
      <c r="F5" s="343" t="e">
        <f t="shared" si="0"/>
        <v>#REF!</v>
      </c>
      <c r="G5" s="343" t="e">
        <f t="shared" si="0"/>
        <v>#REF!</v>
      </c>
      <c r="H5" s="343" t="e">
        <f t="shared" si="0"/>
        <v>#REF!</v>
      </c>
      <c r="I5" s="343" t="e">
        <f t="shared" si="0"/>
        <v>#REF!</v>
      </c>
      <c r="J5" s="343"/>
    </row>
    <row r="6" spans="2:10" ht="90.75" customHeight="1" x14ac:dyDescent="0.25">
      <c r="B6" s="339"/>
      <c r="C6" s="342"/>
      <c r="D6" s="342"/>
      <c r="E6" s="341" t="s">
        <v>1117</v>
      </c>
      <c r="F6" s="341" t="s">
        <v>1118</v>
      </c>
      <c r="G6" s="341" t="s">
        <v>1118</v>
      </c>
      <c r="H6" s="341" t="s">
        <v>1118</v>
      </c>
      <c r="I6" s="341" t="s">
        <v>1118</v>
      </c>
      <c r="J6" s="341" t="s">
        <v>1118</v>
      </c>
    </row>
    <row r="7" spans="2:10" ht="31.5" customHeight="1" x14ac:dyDescent="0.25">
      <c r="B7" s="344" t="s">
        <v>1120</v>
      </c>
      <c r="C7" s="345" t="s">
        <v>1114</v>
      </c>
      <c r="D7" s="345" t="s">
        <v>1115</v>
      </c>
      <c r="E7" s="344">
        <v>2017</v>
      </c>
      <c r="F7" s="344">
        <v>2018</v>
      </c>
      <c r="G7" s="344">
        <v>2019</v>
      </c>
      <c r="H7" s="344">
        <v>2020</v>
      </c>
      <c r="I7" s="344">
        <v>2021</v>
      </c>
      <c r="J7" s="344">
        <v>2022</v>
      </c>
    </row>
    <row r="8" spans="2:10" ht="31.5" customHeight="1" x14ac:dyDescent="0.25">
      <c r="B8" s="339" t="s">
        <v>1113</v>
      </c>
      <c r="C8" s="340" t="e">
        <f>Финплан!#REF!</f>
        <v>#REF!</v>
      </c>
      <c r="D8" s="340" t="e">
        <f>Финплан!#REF!</f>
        <v>#REF!</v>
      </c>
      <c r="E8" s="340">
        <v>645.09894477370835</v>
      </c>
      <c r="F8" s="340">
        <v>658.13939352886882</v>
      </c>
      <c r="G8" s="340">
        <v>668.60106326531411</v>
      </c>
      <c r="H8" s="340">
        <v>691.90877579432811</v>
      </c>
      <c r="I8" s="340">
        <v>694.05617534263922</v>
      </c>
      <c r="J8" s="340"/>
    </row>
    <row r="9" spans="2:10" x14ac:dyDescent="0.25">
      <c r="B9" s="339" t="s">
        <v>1116</v>
      </c>
      <c r="C9" s="340" t="e">
        <f>Финплан!#REF!</f>
        <v>#REF!</v>
      </c>
      <c r="D9" s="340" t="e">
        <f>Финплан!#REF!</f>
        <v>#REF!</v>
      </c>
      <c r="E9" s="340">
        <f>Финплан!$D$39</f>
        <v>0</v>
      </c>
      <c r="F9" s="340" t="e">
        <f>Финплан!#REF!</f>
        <v>#REF!</v>
      </c>
      <c r="G9" s="340" t="e">
        <f>Финплан!#REF!</f>
        <v>#REF!</v>
      </c>
      <c r="H9" s="340" t="e">
        <f>Финплан!#REF!</f>
        <v>#REF!</v>
      </c>
      <c r="I9" s="340" t="e">
        <f>Финплан!#REF!</f>
        <v>#REF!</v>
      </c>
      <c r="J9" s="340" t="e">
        <f>Финплан!#REF!</f>
        <v>#REF!</v>
      </c>
    </row>
    <row r="10" spans="2:10" ht="15.75" customHeight="1" x14ac:dyDescent="0.25">
      <c r="B10" s="339" t="s">
        <v>1119</v>
      </c>
      <c r="C10" s="340" t="e">
        <f>C9-C8</f>
        <v>#REF!</v>
      </c>
      <c r="D10" s="340" t="e">
        <f t="shared" ref="D10:J10" si="1">D9-D8</f>
        <v>#REF!</v>
      </c>
      <c r="E10" s="340">
        <f t="shared" si="1"/>
        <v>-645.09894477370835</v>
      </c>
      <c r="F10" s="340" t="e">
        <f t="shared" si="1"/>
        <v>#REF!</v>
      </c>
      <c r="G10" s="340" t="e">
        <f t="shared" si="1"/>
        <v>#REF!</v>
      </c>
      <c r="H10" s="340" t="e">
        <f t="shared" si="1"/>
        <v>#REF!</v>
      </c>
      <c r="I10" s="340" t="e">
        <f t="shared" si="1"/>
        <v>#REF!</v>
      </c>
      <c r="J10" s="340" t="e">
        <f t="shared" si="1"/>
        <v>#REF!</v>
      </c>
    </row>
    <row r="11" spans="2:10" x14ac:dyDescent="0.25">
      <c r="B11" s="338"/>
      <c r="C11" s="338"/>
      <c r="D11" s="338"/>
      <c r="E11" s="338"/>
      <c r="F11" s="338"/>
      <c r="G11" s="338"/>
      <c r="H11" s="338"/>
      <c r="I11" s="338"/>
      <c r="J11" s="338"/>
    </row>
    <row r="12" spans="2:10" x14ac:dyDescent="0.25">
      <c r="B12" s="338"/>
      <c r="C12" s="338"/>
      <c r="D12" s="338"/>
      <c r="E12" s="338"/>
      <c r="F12" s="338"/>
      <c r="G12" s="338"/>
      <c r="H12" s="338"/>
      <c r="I12" s="338"/>
      <c r="J12" s="338"/>
    </row>
    <row r="13" spans="2:10" x14ac:dyDescent="0.25">
      <c r="B13" s="338"/>
      <c r="C13" s="338"/>
      <c r="D13" s="338"/>
      <c r="E13" s="338"/>
      <c r="F13" s="338"/>
      <c r="G13" s="338"/>
      <c r="H13" s="338"/>
      <c r="I13" s="338"/>
      <c r="J13" s="338"/>
    </row>
    <row r="14" spans="2:10" x14ac:dyDescent="0.25">
      <c r="B14" s="338"/>
      <c r="C14" s="338"/>
      <c r="D14" s="338"/>
      <c r="E14" s="338"/>
      <c r="F14" s="338"/>
      <c r="G14" s="338"/>
      <c r="H14" s="338"/>
      <c r="I14" s="338"/>
      <c r="J14" s="338"/>
    </row>
    <row r="15" spans="2:10" x14ac:dyDescent="0.25">
      <c r="B15" s="338"/>
      <c r="C15" s="338"/>
      <c r="D15" s="338"/>
      <c r="E15" s="338"/>
      <c r="F15" s="338"/>
      <c r="G15" s="338"/>
      <c r="H15" s="338"/>
      <c r="I15" s="338"/>
      <c r="J15" s="338"/>
    </row>
    <row r="16" spans="2:10" x14ac:dyDescent="0.25">
      <c r="B16" s="338"/>
      <c r="C16" s="338"/>
      <c r="D16" s="338"/>
      <c r="E16" s="338"/>
      <c r="F16" s="338"/>
      <c r="G16" s="338"/>
      <c r="H16" s="338"/>
      <c r="I16" s="338"/>
      <c r="J16" s="338"/>
    </row>
    <row r="17" spans="2:10" x14ac:dyDescent="0.25">
      <c r="B17" s="338"/>
      <c r="C17" s="338"/>
      <c r="D17" s="338"/>
      <c r="E17" s="338"/>
      <c r="F17" s="338"/>
      <c r="G17" s="338"/>
      <c r="H17" s="338"/>
      <c r="I17" s="338"/>
      <c r="J17" s="338"/>
    </row>
    <row r="18" spans="2:10" x14ac:dyDescent="0.25">
      <c r="B18" s="338"/>
      <c r="C18" s="338"/>
      <c r="D18" s="338"/>
      <c r="E18" s="338"/>
      <c r="F18" s="338"/>
      <c r="G18" s="338"/>
      <c r="H18" s="338"/>
      <c r="I18" s="338"/>
      <c r="J18" s="338"/>
    </row>
    <row r="19" spans="2:10" x14ac:dyDescent="0.25">
      <c r="B19" s="338"/>
      <c r="C19" s="338"/>
      <c r="D19" s="338"/>
      <c r="E19" s="338"/>
      <c r="F19" s="338"/>
      <c r="G19" s="338"/>
      <c r="H19" s="338"/>
      <c r="I19" s="338"/>
      <c r="J19" s="338"/>
    </row>
    <row r="23" spans="2:10" x14ac:dyDescent="0.25">
      <c r="E23">
        <v>51566.484999999942</v>
      </c>
      <c r="F23">
        <v>53629.144399999946</v>
      </c>
      <c r="G23">
        <v>55774.310175999941</v>
      </c>
      <c r="H23">
        <v>58005.282583039952</v>
      </c>
      <c r="I23">
        <v>60325.493886361553</v>
      </c>
      <c r="J23">
        <v>62738.513641815996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Передвижная энергетика 1</vt:lpstr>
      <vt:lpstr>Финплан</vt:lpstr>
      <vt:lpstr>проч</vt:lpstr>
      <vt:lpstr>Росэнергоатом</vt:lpstr>
      <vt:lpstr>Лист12</vt:lpstr>
      <vt:lpstr>Финплан!Заголовки_для_печати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Максим Г. Галкин</cp:lastModifiedBy>
  <cp:lastPrinted>2018-11-07T11:49:12Z</cp:lastPrinted>
  <dcterms:created xsi:type="dcterms:W3CDTF">2015-09-16T07:43:55Z</dcterms:created>
  <dcterms:modified xsi:type="dcterms:W3CDTF">2018-11-20T09:14:04Z</dcterms:modified>
</cp:coreProperties>
</file>